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C:\Users\Pracownik\Desktop\Dotacja podręcznikowa\2022\Wnioski\1. Pismo na stronę\"/>
    </mc:Choice>
  </mc:AlternateContent>
  <xr:revisionPtr revIDLastSave="0" documentId="13_ncr:1_{06E5BEB6-81F8-4EC0-A6D5-17D687C62F57}" xr6:coauthVersionLast="36" xr6:coauthVersionMax="36" xr10:uidLastSave="{00000000-0000-0000-0000-000000000000}"/>
  <bookViews>
    <workbookView xWindow="0" yWindow="0" windowWidth="28800" windowHeight="12225" tabRatio="712" xr2:uid="{00000000-000D-0000-FFFF-FFFF00000000}"/>
  </bookViews>
  <sheets>
    <sheet name="st. lekki" sheetId="1" r:id="rId1"/>
    <sheet name="st. umiarkowany" sheetId="4" r:id="rId2"/>
    <sheet name="niesłyszący" sheetId="5" r:id="rId3"/>
    <sheet name="słabosłyszący" sheetId="6" r:id="rId4"/>
    <sheet name="autyzm" sheetId="7" r:id="rId5"/>
    <sheet name="słabowidz. druk niepowiększony" sheetId="8" r:id="rId6"/>
    <sheet name="słabowidz. druk powiększony" sheetId="9" r:id="rId7"/>
    <sheet name="niewidomi" sheetId="10" r:id="rId8"/>
    <sheet name="niewidomi Braille" sheetId="11" r:id="rId9"/>
  </sheets>
  <definedNames>
    <definedName name="_ftn1" localSheetId="4">autyzm!#REF!</definedName>
    <definedName name="_ftn1" localSheetId="2">niesłyszący!#REF!</definedName>
    <definedName name="_ftn1" localSheetId="7">niewidomi!#REF!</definedName>
    <definedName name="_ftn1" localSheetId="8">'niewidomi Braille'!#REF!</definedName>
    <definedName name="_ftn1" localSheetId="3">słabosłyszący!#REF!</definedName>
    <definedName name="_ftn1" localSheetId="5">'słabowidz. druk niepowiększony'!#REF!</definedName>
    <definedName name="_ftn1" localSheetId="6">'słabowidz. druk powiększony'!#REF!</definedName>
    <definedName name="_ftn1" localSheetId="0">'st. lekki'!#REF!</definedName>
    <definedName name="_ftn1" localSheetId="1">'st. umiarkowany'!#REF!</definedName>
    <definedName name="_ftn2" localSheetId="4">autyzm!$A$45</definedName>
    <definedName name="_ftn2" localSheetId="2">niesłyszący!$A$45</definedName>
    <definedName name="_ftn2" localSheetId="7">niewidomi!$A$45</definedName>
    <definedName name="_ftn2" localSheetId="8">'niewidomi Braille'!$A$45</definedName>
    <definedName name="_ftn2" localSheetId="3">słabosłyszący!$A$45</definedName>
    <definedName name="_ftn2" localSheetId="5">'słabowidz. druk niepowiększony'!$A$45</definedName>
    <definedName name="_ftn2" localSheetId="6">'słabowidz. druk powiększony'!$A$45</definedName>
    <definedName name="_ftn2" localSheetId="0">'st. lekki'!$A$45</definedName>
    <definedName name="_ftn2" localSheetId="1">'st. umiarkowany'!$A$45</definedName>
    <definedName name="_ftnref1" localSheetId="4">autyzm!$B$35</definedName>
    <definedName name="_ftnref1" localSheetId="2">niesłyszący!$B$35</definedName>
    <definedName name="_ftnref1" localSheetId="7">niewidomi!$B$35</definedName>
    <definedName name="_ftnref1" localSheetId="8">'niewidomi Braille'!$B$35</definedName>
    <definedName name="_ftnref1" localSheetId="3">słabosłyszący!$B$35</definedName>
    <definedName name="_ftnref1" localSheetId="5">'słabowidz. druk niepowiększony'!$B$35</definedName>
    <definedName name="_ftnref1" localSheetId="6">'słabowidz. druk powiększony'!$B$35</definedName>
    <definedName name="_ftnref1" localSheetId="0">'st. lekki'!$B$35</definedName>
    <definedName name="_ftnref1" localSheetId="1">'st. umiarkowany'!$B$35</definedName>
    <definedName name="_ftnref2" localSheetId="4">autyzm!$B$40</definedName>
    <definedName name="_ftnref2" localSheetId="2">niesłyszący!$B$40</definedName>
    <definedName name="_ftnref2" localSheetId="7">niewidomi!$B$40</definedName>
    <definedName name="_ftnref2" localSheetId="8">'niewidomi Braille'!$B$40</definedName>
    <definedName name="_ftnref2" localSheetId="3">słabosłyszący!$B$40</definedName>
    <definedName name="_ftnref2" localSheetId="5">'słabowidz. druk niepowiększony'!$B$40</definedName>
    <definedName name="_ftnref2" localSheetId="6">'słabowidz. druk powiększony'!$B$40</definedName>
    <definedName name="_ftnref2" localSheetId="0">'st. lekki'!$B$40</definedName>
    <definedName name="_ftnref2" localSheetId="1">'st. umiarkowany'!$B$40</definedName>
    <definedName name="_xlnm.Print_Area" localSheetId="4">autyzm!$A$3:$T$147</definedName>
    <definedName name="_xlnm.Print_Area" localSheetId="2">niesłyszący!$A$3:$T$147</definedName>
    <definedName name="_xlnm.Print_Area" localSheetId="7">niewidomi!$A$3:$T$147</definedName>
    <definedName name="_xlnm.Print_Area" localSheetId="3">słabosłyszący!$A$3:$T$147</definedName>
    <definedName name="_xlnm.Print_Area" localSheetId="5">'słabowidz. druk niepowiększony'!$A$3:$T$147</definedName>
    <definedName name="_xlnm.Print_Area" localSheetId="6">'słabowidz. druk powiększony'!$A$3:$T$147</definedName>
    <definedName name="_xlnm.Print_Area" localSheetId="1">'st. umiarkowany'!$A$3:$T$147</definedName>
  </definedNames>
  <calcPr calcId="191029"/>
</workbook>
</file>

<file path=xl/calcChain.xml><?xml version="1.0" encoding="utf-8"?>
<calcChain xmlns="http://schemas.openxmlformats.org/spreadsheetml/2006/main">
  <c r="R65" i="4" l="1"/>
  <c r="Q65" i="4"/>
  <c r="P65" i="4"/>
  <c r="O65" i="4"/>
  <c r="N65" i="4"/>
  <c r="M65" i="4"/>
  <c r="L65" i="4"/>
  <c r="K65" i="4"/>
  <c r="S65" i="4" s="1"/>
  <c r="R87" i="11" l="1"/>
  <c r="Q87" i="11"/>
  <c r="R84" i="11"/>
  <c r="Q84" i="11"/>
  <c r="R50" i="11"/>
  <c r="Q50" i="11"/>
  <c r="R49" i="11"/>
  <c r="Q49" i="11"/>
  <c r="R47" i="11"/>
  <c r="Q47" i="11"/>
  <c r="R45" i="11"/>
  <c r="Q45" i="11"/>
  <c r="Q51" i="11" s="1"/>
  <c r="P87" i="11"/>
  <c r="O87" i="11"/>
  <c r="P84" i="11"/>
  <c r="O84" i="11"/>
  <c r="O50" i="11"/>
  <c r="O49" i="11"/>
  <c r="O47" i="11"/>
  <c r="O45" i="11"/>
  <c r="P43" i="11"/>
  <c r="S43" i="11" s="1"/>
  <c r="N87" i="11"/>
  <c r="N84" i="11"/>
  <c r="N50" i="11"/>
  <c r="N49" i="11"/>
  <c r="N47" i="11"/>
  <c r="N45" i="11"/>
  <c r="M87" i="11"/>
  <c r="L87" i="11"/>
  <c r="K87" i="11"/>
  <c r="M83" i="11"/>
  <c r="M89" i="11" s="1"/>
  <c r="L83" i="11"/>
  <c r="K83" i="11"/>
  <c r="L50" i="11"/>
  <c r="K50" i="11"/>
  <c r="L48" i="11"/>
  <c r="K48" i="11"/>
  <c r="L46" i="11"/>
  <c r="K46" i="11"/>
  <c r="S46" i="11" s="1"/>
  <c r="L44" i="11"/>
  <c r="K44" i="11"/>
  <c r="M42" i="11"/>
  <c r="S42" i="11" s="1"/>
  <c r="Q86" i="11"/>
  <c r="P86" i="11"/>
  <c r="N86" i="11"/>
  <c r="R88" i="11"/>
  <c r="Q88" i="11"/>
  <c r="P88" i="11"/>
  <c r="O88" i="11"/>
  <c r="N88" i="11"/>
  <c r="R85" i="11"/>
  <c r="Q85" i="11"/>
  <c r="P85" i="11"/>
  <c r="O85" i="11"/>
  <c r="N85" i="11"/>
  <c r="R65" i="11"/>
  <c r="Q65" i="11"/>
  <c r="P65" i="11"/>
  <c r="O65" i="11"/>
  <c r="N65" i="11"/>
  <c r="M88" i="11"/>
  <c r="L88" i="11"/>
  <c r="K88" i="11"/>
  <c r="M85" i="11"/>
  <c r="L85" i="11"/>
  <c r="K85" i="11"/>
  <c r="M65" i="11"/>
  <c r="L65" i="11"/>
  <c r="K65" i="11"/>
  <c r="M51" i="11"/>
  <c r="S48" i="11"/>
  <c r="L51" i="11"/>
  <c r="R87" i="10"/>
  <c r="Q87" i="10"/>
  <c r="R84" i="10"/>
  <c r="Q84" i="10"/>
  <c r="R50" i="10"/>
  <c r="Q50" i="10"/>
  <c r="R49" i="10"/>
  <c r="Q49" i="10"/>
  <c r="R47" i="10"/>
  <c r="Q47" i="10"/>
  <c r="R45" i="10"/>
  <c r="Q45" i="10"/>
  <c r="P87" i="10"/>
  <c r="O87" i="10"/>
  <c r="P84" i="10"/>
  <c r="O84" i="10"/>
  <c r="O50" i="10"/>
  <c r="O49" i="10"/>
  <c r="O47" i="10"/>
  <c r="O45" i="10"/>
  <c r="P43" i="10"/>
  <c r="N87" i="10"/>
  <c r="N84" i="10"/>
  <c r="N50" i="10"/>
  <c r="N49" i="10"/>
  <c r="N47" i="10"/>
  <c r="S47" i="10" s="1"/>
  <c r="N45" i="10"/>
  <c r="M87" i="10"/>
  <c r="L87" i="10"/>
  <c r="K87" i="10"/>
  <c r="S87" i="10" s="1"/>
  <c r="M83" i="10"/>
  <c r="L83" i="10"/>
  <c r="K83" i="10"/>
  <c r="L50" i="10"/>
  <c r="K50" i="10"/>
  <c r="L48" i="10"/>
  <c r="K48" i="10"/>
  <c r="L46" i="10"/>
  <c r="S46" i="10" s="1"/>
  <c r="K46" i="10"/>
  <c r="L44" i="10"/>
  <c r="K44" i="10"/>
  <c r="M42" i="10"/>
  <c r="M51" i="10" s="1"/>
  <c r="Q86" i="10"/>
  <c r="P86" i="10"/>
  <c r="N86" i="10"/>
  <c r="S86" i="10" s="1"/>
  <c r="R88" i="10"/>
  <c r="Q88" i="10"/>
  <c r="P88" i="10"/>
  <c r="O88" i="10"/>
  <c r="N88" i="10"/>
  <c r="R85" i="10"/>
  <c r="Q85" i="10"/>
  <c r="P85" i="10"/>
  <c r="O85" i="10"/>
  <c r="N85" i="10"/>
  <c r="R65" i="10"/>
  <c r="Q65" i="10"/>
  <c r="P65" i="10"/>
  <c r="O65" i="10"/>
  <c r="N65" i="10"/>
  <c r="M88" i="10"/>
  <c r="L88" i="10"/>
  <c r="K88" i="10"/>
  <c r="M85" i="10"/>
  <c r="L85" i="10"/>
  <c r="K85" i="10"/>
  <c r="M65" i="10"/>
  <c r="L65" i="10"/>
  <c r="K65" i="10"/>
  <c r="L89" i="10"/>
  <c r="M89" i="10"/>
  <c r="K89" i="10"/>
  <c r="S48" i="10"/>
  <c r="R51" i="10"/>
  <c r="L51" i="10"/>
  <c r="K51" i="10"/>
  <c r="P51" i="10"/>
  <c r="R87" i="9"/>
  <c r="Q87" i="9"/>
  <c r="R84" i="9"/>
  <c r="R89" i="9" s="1"/>
  <c r="Q84" i="9"/>
  <c r="R50" i="9"/>
  <c r="Q50" i="9"/>
  <c r="R49" i="9"/>
  <c r="Q49" i="9"/>
  <c r="R47" i="9"/>
  <c r="Q47" i="9"/>
  <c r="Q51" i="9" s="1"/>
  <c r="R45" i="9"/>
  <c r="Q45" i="9"/>
  <c r="P87" i="9"/>
  <c r="O87" i="9"/>
  <c r="P84" i="9"/>
  <c r="O84" i="9"/>
  <c r="O50" i="9"/>
  <c r="O49" i="9"/>
  <c r="O47" i="9"/>
  <c r="S47" i="9" s="1"/>
  <c r="O45" i="9"/>
  <c r="P43" i="9"/>
  <c r="N87" i="9"/>
  <c r="N84" i="9"/>
  <c r="N89" i="9" s="1"/>
  <c r="N50" i="9"/>
  <c r="N49" i="9"/>
  <c r="N47" i="9"/>
  <c r="N45" i="9"/>
  <c r="M87" i="9"/>
  <c r="L87" i="9"/>
  <c r="K87" i="9"/>
  <c r="M83" i="9"/>
  <c r="M89" i="9" s="1"/>
  <c r="L83" i="9"/>
  <c r="K83" i="9"/>
  <c r="L50" i="9"/>
  <c r="K50" i="9"/>
  <c r="L48" i="9"/>
  <c r="K48" i="9"/>
  <c r="L46" i="9"/>
  <c r="L51" i="9" s="1"/>
  <c r="K46" i="9"/>
  <c r="K51" i="9" s="1"/>
  <c r="L44" i="9"/>
  <c r="K44" i="9"/>
  <c r="M42" i="9"/>
  <c r="M51" i="9" s="1"/>
  <c r="Q86" i="9"/>
  <c r="P86" i="9"/>
  <c r="N86" i="9"/>
  <c r="R88" i="9"/>
  <c r="Q88" i="9"/>
  <c r="P88" i="9"/>
  <c r="O88" i="9"/>
  <c r="N88" i="9"/>
  <c r="R85" i="9"/>
  <c r="Q85" i="9"/>
  <c r="P85" i="9"/>
  <c r="O85" i="9"/>
  <c r="N85" i="9"/>
  <c r="R65" i="9"/>
  <c r="Q65" i="9"/>
  <c r="P65" i="9"/>
  <c r="O65" i="9"/>
  <c r="N65" i="9"/>
  <c r="M88" i="9"/>
  <c r="L88" i="9"/>
  <c r="K88" i="9"/>
  <c r="K89" i="9" s="1"/>
  <c r="M85" i="9"/>
  <c r="L85" i="9"/>
  <c r="K85" i="9"/>
  <c r="M65" i="9"/>
  <c r="L65" i="9"/>
  <c r="K65" i="9"/>
  <c r="S65" i="9" s="1"/>
  <c r="L89" i="9"/>
  <c r="S86" i="9"/>
  <c r="S48" i="9"/>
  <c r="R51" i="9"/>
  <c r="P51" i="9"/>
  <c r="S42" i="9"/>
  <c r="M87" i="8"/>
  <c r="L87" i="8"/>
  <c r="K87" i="8"/>
  <c r="M83" i="8"/>
  <c r="L83" i="8"/>
  <c r="K83" i="8"/>
  <c r="L50" i="8"/>
  <c r="K50" i="8"/>
  <c r="L48" i="8"/>
  <c r="S48" i="8" s="1"/>
  <c r="K48" i="8"/>
  <c r="L46" i="8"/>
  <c r="K46" i="8"/>
  <c r="S46" i="8" s="1"/>
  <c r="L44" i="8"/>
  <c r="L51" i="8" s="1"/>
  <c r="K44" i="8"/>
  <c r="M42" i="8"/>
  <c r="R88" i="8"/>
  <c r="Q88" i="8"/>
  <c r="P88" i="8"/>
  <c r="O88" i="8"/>
  <c r="N88" i="8"/>
  <c r="M88" i="8"/>
  <c r="L88" i="8"/>
  <c r="K88" i="8"/>
  <c r="R87" i="8"/>
  <c r="Q87" i="8"/>
  <c r="P87" i="8"/>
  <c r="O87" i="8"/>
  <c r="N87" i="8"/>
  <c r="Q86" i="8"/>
  <c r="P86" i="8"/>
  <c r="N86" i="8"/>
  <c r="S86" i="8" s="1"/>
  <c r="R85" i="8"/>
  <c r="Q85" i="8"/>
  <c r="P85" i="8"/>
  <c r="O85" i="8"/>
  <c r="N85" i="8"/>
  <c r="M85" i="8"/>
  <c r="L85" i="8"/>
  <c r="K85" i="8"/>
  <c r="K89" i="8" s="1"/>
  <c r="R84" i="8"/>
  <c r="Q84" i="8"/>
  <c r="Q89" i="8" s="1"/>
  <c r="P84" i="8"/>
  <c r="O84" i="8"/>
  <c r="N84" i="8"/>
  <c r="R65" i="8"/>
  <c r="Q65" i="8"/>
  <c r="P65" i="8"/>
  <c r="O65" i="8"/>
  <c r="N65" i="8"/>
  <c r="M65" i="8"/>
  <c r="L65" i="8"/>
  <c r="K65" i="8"/>
  <c r="S65" i="8" s="1"/>
  <c r="M51" i="8"/>
  <c r="R50" i="8"/>
  <c r="Q50" i="8"/>
  <c r="O50" i="8"/>
  <c r="N50" i="8"/>
  <c r="R49" i="8"/>
  <c r="Q49" i="8"/>
  <c r="O49" i="8"/>
  <c r="N49" i="8"/>
  <c r="R47" i="8"/>
  <c r="Q47" i="8"/>
  <c r="O47" i="8"/>
  <c r="N47" i="8"/>
  <c r="R45" i="8"/>
  <c r="R51" i="8" s="1"/>
  <c r="Q45" i="8"/>
  <c r="O45" i="8"/>
  <c r="N45" i="8"/>
  <c r="P43" i="8"/>
  <c r="P51" i="8" s="1"/>
  <c r="S42" i="8"/>
  <c r="R88" i="7"/>
  <c r="Q88" i="7"/>
  <c r="P88" i="7"/>
  <c r="O88" i="7"/>
  <c r="N88" i="7"/>
  <c r="R85" i="7"/>
  <c r="Q85" i="7"/>
  <c r="P85" i="7"/>
  <c r="O85" i="7"/>
  <c r="N85" i="7"/>
  <c r="R65" i="7"/>
  <c r="Q65" i="7"/>
  <c r="P65" i="7"/>
  <c r="O65" i="7"/>
  <c r="N65" i="7"/>
  <c r="M88" i="7"/>
  <c r="L88" i="7"/>
  <c r="S88" i="7" s="1"/>
  <c r="K88" i="7"/>
  <c r="M85" i="7"/>
  <c r="L85" i="7"/>
  <c r="K85" i="7"/>
  <c r="M65" i="7"/>
  <c r="L65" i="7"/>
  <c r="K65" i="7"/>
  <c r="R87" i="7"/>
  <c r="Q87" i="7"/>
  <c r="P87" i="7"/>
  <c r="O87" i="7"/>
  <c r="N87" i="7"/>
  <c r="M87" i="7"/>
  <c r="L87" i="7"/>
  <c r="K87" i="7"/>
  <c r="Q86" i="7"/>
  <c r="P86" i="7"/>
  <c r="N86" i="7"/>
  <c r="S86" i="7" s="1"/>
  <c r="R84" i="7"/>
  <c r="Q84" i="7"/>
  <c r="P84" i="7"/>
  <c r="P89" i="7" s="1"/>
  <c r="O84" i="7"/>
  <c r="N84" i="7"/>
  <c r="M83" i="7"/>
  <c r="M89" i="7" s="1"/>
  <c r="L83" i="7"/>
  <c r="L89" i="7" s="1"/>
  <c r="K83" i="7"/>
  <c r="R50" i="7"/>
  <c r="Q50" i="7"/>
  <c r="O50" i="7"/>
  <c r="N50" i="7"/>
  <c r="L50" i="7"/>
  <c r="S50" i="7" s="1"/>
  <c r="K50" i="7"/>
  <c r="R49" i="7"/>
  <c r="Q49" i="7"/>
  <c r="O49" i="7"/>
  <c r="N49" i="7"/>
  <c r="L48" i="7"/>
  <c r="S48" i="7" s="1"/>
  <c r="K48" i="7"/>
  <c r="R47" i="7"/>
  <c r="Q47" i="7"/>
  <c r="O47" i="7"/>
  <c r="N47" i="7"/>
  <c r="L46" i="7"/>
  <c r="S46" i="7" s="1"/>
  <c r="K46" i="7"/>
  <c r="R45" i="7"/>
  <c r="Q45" i="7"/>
  <c r="Q51" i="7" s="1"/>
  <c r="O45" i="7"/>
  <c r="O51" i="7" s="1"/>
  <c r="N45" i="7"/>
  <c r="L44" i="7"/>
  <c r="K44" i="7"/>
  <c r="K51" i="7" s="1"/>
  <c r="S43" i="7"/>
  <c r="P43" i="7"/>
  <c r="P51" i="7" s="1"/>
  <c r="S42" i="7"/>
  <c r="M42" i="7"/>
  <c r="M51" i="7" s="1"/>
  <c r="L89" i="6"/>
  <c r="R88" i="6"/>
  <c r="Q88" i="6"/>
  <c r="P88" i="6"/>
  <c r="O88" i="6"/>
  <c r="N88" i="6"/>
  <c r="M88" i="6"/>
  <c r="L88" i="6"/>
  <c r="K88" i="6"/>
  <c r="R87" i="6"/>
  <c r="Q87" i="6"/>
  <c r="P87" i="6"/>
  <c r="O87" i="6"/>
  <c r="N87" i="6"/>
  <c r="M87" i="6"/>
  <c r="L87" i="6"/>
  <c r="K87" i="6"/>
  <c r="S86" i="6"/>
  <c r="Q86" i="6"/>
  <c r="P86" i="6"/>
  <c r="N86" i="6"/>
  <c r="R85" i="6"/>
  <c r="Q85" i="6"/>
  <c r="P85" i="6"/>
  <c r="O85" i="6"/>
  <c r="N85" i="6"/>
  <c r="M85" i="6"/>
  <c r="L85" i="6"/>
  <c r="K85" i="6"/>
  <c r="R84" i="6"/>
  <c r="R89" i="6" s="1"/>
  <c r="Q84" i="6"/>
  <c r="Q89" i="6" s="1"/>
  <c r="P84" i="6"/>
  <c r="P89" i="6" s="1"/>
  <c r="O84" i="6"/>
  <c r="O89" i="6" s="1"/>
  <c r="N84" i="6"/>
  <c r="N89" i="6" s="1"/>
  <c r="M83" i="6"/>
  <c r="M89" i="6" s="1"/>
  <c r="L83" i="6"/>
  <c r="K83" i="6"/>
  <c r="K89" i="6" s="1"/>
  <c r="R65" i="6"/>
  <c r="Q65" i="6"/>
  <c r="P65" i="6"/>
  <c r="O65" i="6"/>
  <c r="N65" i="6"/>
  <c r="M65" i="6"/>
  <c r="L65" i="6"/>
  <c r="K65" i="6"/>
  <c r="M51" i="6"/>
  <c r="R50" i="6"/>
  <c r="Q50" i="6"/>
  <c r="O50" i="6"/>
  <c r="N50" i="6"/>
  <c r="L50" i="6"/>
  <c r="K50" i="6"/>
  <c r="R49" i="6"/>
  <c r="Q49" i="6"/>
  <c r="O49" i="6"/>
  <c r="N49" i="6"/>
  <c r="L48" i="6"/>
  <c r="K48" i="6"/>
  <c r="S48" i="6" s="1"/>
  <c r="R47" i="6"/>
  <c r="Q47" i="6"/>
  <c r="O47" i="6"/>
  <c r="N47" i="6"/>
  <c r="S47" i="6" s="1"/>
  <c r="L46" i="6"/>
  <c r="K46" i="6"/>
  <c r="S46" i="6" s="1"/>
  <c r="R45" i="6"/>
  <c r="R51" i="6" s="1"/>
  <c r="Q45" i="6"/>
  <c r="Q51" i="6" s="1"/>
  <c r="O45" i="6"/>
  <c r="O51" i="6" s="1"/>
  <c r="N45" i="6"/>
  <c r="L44" i="6"/>
  <c r="L51" i="6" s="1"/>
  <c r="K44" i="6"/>
  <c r="K51" i="6" s="1"/>
  <c r="P43" i="6"/>
  <c r="P51" i="6" s="1"/>
  <c r="S42" i="6"/>
  <c r="M42" i="6"/>
  <c r="R88" i="5"/>
  <c r="Q88" i="5"/>
  <c r="P88" i="5"/>
  <c r="O88" i="5"/>
  <c r="N88" i="5"/>
  <c r="R85" i="5"/>
  <c r="Q85" i="5"/>
  <c r="P85" i="5"/>
  <c r="O85" i="5"/>
  <c r="N85" i="5"/>
  <c r="R65" i="5"/>
  <c r="Q65" i="5"/>
  <c r="P65" i="5"/>
  <c r="O65" i="5"/>
  <c r="N65" i="5"/>
  <c r="M88" i="5"/>
  <c r="L88" i="5"/>
  <c r="K88" i="5"/>
  <c r="M85" i="5"/>
  <c r="L85" i="5"/>
  <c r="K85" i="5"/>
  <c r="M65" i="5"/>
  <c r="L65" i="5"/>
  <c r="K65" i="5"/>
  <c r="L89" i="5"/>
  <c r="R87" i="5"/>
  <c r="Q87" i="5"/>
  <c r="P87" i="5"/>
  <c r="O87" i="5"/>
  <c r="N87" i="5"/>
  <c r="M87" i="5"/>
  <c r="L87" i="5"/>
  <c r="K87" i="5"/>
  <c r="Q86" i="5"/>
  <c r="P86" i="5"/>
  <c r="N86" i="5"/>
  <c r="S86" i="5" s="1"/>
  <c r="R84" i="5"/>
  <c r="Q84" i="5"/>
  <c r="Q89" i="5" s="1"/>
  <c r="P84" i="5"/>
  <c r="O84" i="5"/>
  <c r="N84" i="5"/>
  <c r="M83" i="5"/>
  <c r="M89" i="5" s="1"/>
  <c r="L83" i="5"/>
  <c r="K83" i="5"/>
  <c r="K89" i="5" s="1"/>
  <c r="R50" i="5"/>
  <c r="Q50" i="5"/>
  <c r="O50" i="5"/>
  <c r="N50" i="5"/>
  <c r="L50" i="5"/>
  <c r="K50" i="5"/>
  <c r="R49" i="5"/>
  <c r="Q49" i="5"/>
  <c r="O49" i="5"/>
  <c r="N49" i="5"/>
  <c r="L48" i="5"/>
  <c r="K48" i="5"/>
  <c r="R47" i="5"/>
  <c r="Q47" i="5"/>
  <c r="O47" i="5"/>
  <c r="N47" i="5"/>
  <c r="S47" i="5" s="1"/>
  <c r="L46" i="5"/>
  <c r="K46" i="5"/>
  <c r="R45" i="5"/>
  <c r="R51" i="5" s="1"/>
  <c r="Q45" i="5"/>
  <c r="Q51" i="5" s="1"/>
  <c r="O45" i="5"/>
  <c r="O51" i="5" s="1"/>
  <c r="N45" i="5"/>
  <c r="L44" i="5"/>
  <c r="L51" i="5" s="1"/>
  <c r="K44" i="5"/>
  <c r="K51" i="5" s="1"/>
  <c r="P43" i="5"/>
  <c r="P51" i="5" s="1"/>
  <c r="M42" i="5"/>
  <c r="S42" i="5" s="1"/>
  <c r="O51" i="11" l="1"/>
  <c r="R51" i="11"/>
  <c r="S65" i="11"/>
  <c r="S42" i="10"/>
  <c r="S50" i="10"/>
  <c r="O51" i="10"/>
  <c r="Q51" i="10"/>
  <c r="S65" i="10"/>
  <c r="Q89" i="10"/>
  <c r="S88" i="10"/>
  <c r="N51" i="9"/>
  <c r="O51" i="9"/>
  <c r="S45" i="9"/>
  <c r="S87" i="9"/>
  <c r="S88" i="9"/>
  <c r="Q89" i="9"/>
  <c r="K51" i="8"/>
  <c r="S50" i="8"/>
  <c r="S84" i="8"/>
  <c r="R89" i="8"/>
  <c r="S47" i="7"/>
  <c r="L51" i="7"/>
  <c r="R51" i="7"/>
  <c r="S45" i="7"/>
  <c r="S49" i="7"/>
  <c r="S65" i="7"/>
  <c r="S84" i="7"/>
  <c r="K89" i="7"/>
  <c r="O89" i="7"/>
  <c r="S87" i="7"/>
  <c r="S45" i="6"/>
  <c r="S49" i="6"/>
  <c r="S50" i="6"/>
  <c r="S65" i="6"/>
  <c r="S85" i="6"/>
  <c r="S87" i="6"/>
  <c r="S88" i="6"/>
  <c r="M51" i="5"/>
  <c r="S48" i="5"/>
  <c r="S45" i="5"/>
  <c r="S49" i="5"/>
  <c r="S50" i="5"/>
  <c r="S43" i="5"/>
  <c r="S46" i="5"/>
  <c r="S65" i="5"/>
  <c r="S88" i="5"/>
  <c r="S87" i="5"/>
  <c r="S84" i="5"/>
  <c r="R89" i="5"/>
  <c r="L89" i="8"/>
  <c r="O51" i="8"/>
  <c r="S47" i="8"/>
  <c r="S49" i="8"/>
  <c r="O89" i="8"/>
  <c r="S85" i="8"/>
  <c r="M89" i="8"/>
  <c r="Q51" i="8"/>
  <c r="N51" i="8"/>
  <c r="P89" i="8"/>
  <c r="S88" i="8"/>
  <c r="S87" i="8"/>
  <c r="S45" i="8"/>
  <c r="R89" i="11"/>
  <c r="L89" i="11"/>
  <c r="S86" i="11"/>
  <c r="K89" i="11"/>
  <c r="Q89" i="11"/>
  <c r="N89" i="11"/>
  <c r="S88" i="11"/>
  <c r="S87" i="11"/>
  <c r="P51" i="11"/>
  <c r="S47" i="11"/>
  <c r="S45" i="11"/>
  <c r="S49" i="11"/>
  <c r="S50" i="11"/>
  <c r="K51" i="11"/>
  <c r="S85" i="11"/>
  <c r="O89" i="11"/>
  <c r="P89" i="11"/>
  <c r="S66" i="11"/>
  <c r="S67" i="11" s="1"/>
  <c r="J70" i="11" s="1"/>
  <c r="S44" i="11"/>
  <c r="N51" i="11"/>
  <c r="S83" i="11"/>
  <c r="S84" i="11"/>
  <c r="S45" i="10"/>
  <c r="S49" i="10"/>
  <c r="N89" i="10"/>
  <c r="R89" i="10"/>
  <c r="S85" i="10"/>
  <c r="O89" i="10"/>
  <c r="P89" i="10"/>
  <c r="S66" i="10"/>
  <c r="S67" i="10" s="1"/>
  <c r="J70" i="10" s="1"/>
  <c r="S44" i="10"/>
  <c r="N51" i="10"/>
  <c r="S83" i="10"/>
  <c r="S43" i="10"/>
  <c r="S84" i="10"/>
  <c r="S50" i="9"/>
  <c r="S49" i="9"/>
  <c r="S46" i="9"/>
  <c r="S83" i="9"/>
  <c r="O89" i="9"/>
  <c r="P89" i="9"/>
  <c r="S66" i="9"/>
  <c r="S67" i="9" s="1"/>
  <c r="J70" i="9" s="1"/>
  <c r="S89" i="9"/>
  <c r="S85" i="9"/>
  <c r="S44" i="9"/>
  <c r="S43" i="9"/>
  <c r="S84" i="9"/>
  <c r="S66" i="8"/>
  <c r="S67" i="8" s="1"/>
  <c r="J70" i="8" s="1"/>
  <c r="S83" i="8"/>
  <c r="S43" i="8"/>
  <c r="S51" i="8" s="1"/>
  <c r="N89" i="8"/>
  <c r="S44" i="8"/>
  <c r="Q89" i="7"/>
  <c r="R89" i="7"/>
  <c r="S85" i="7"/>
  <c r="S66" i="7"/>
  <c r="S67" i="7" s="1"/>
  <c r="J70" i="7" s="1"/>
  <c r="S44" i="7"/>
  <c r="N51" i="7"/>
  <c r="S83" i="7"/>
  <c r="N89" i="7"/>
  <c r="S89" i="7" s="1"/>
  <c r="S66" i="6"/>
  <c r="S67" i="6" s="1"/>
  <c r="J70" i="6" s="1"/>
  <c r="S89" i="6"/>
  <c r="S44" i="6"/>
  <c r="N51" i="6"/>
  <c r="S83" i="6"/>
  <c r="S43" i="6"/>
  <c r="S84" i="6"/>
  <c r="S85" i="5"/>
  <c r="O89" i="5"/>
  <c r="P89" i="5"/>
  <c r="S66" i="5"/>
  <c r="S67" i="5" s="1"/>
  <c r="J70" i="5" s="1"/>
  <c r="S44" i="5"/>
  <c r="N51" i="5"/>
  <c r="S83" i="5"/>
  <c r="N89" i="5"/>
  <c r="S89" i="5" s="1"/>
  <c r="Q86" i="4"/>
  <c r="S86" i="4" s="1"/>
  <c r="P86" i="4"/>
  <c r="N86" i="4"/>
  <c r="R88" i="4"/>
  <c r="Q88" i="4"/>
  <c r="P88" i="4"/>
  <c r="O88" i="4"/>
  <c r="N88" i="4"/>
  <c r="R85" i="4"/>
  <c r="Q85" i="4"/>
  <c r="P85" i="4"/>
  <c r="O85" i="4"/>
  <c r="N85" i="4"/>
  <c r="M88" i="4"/>
  <c r="L88" i="4"/>
  <c r="K88" i="4"/>
  <c r="M85" i="4"/>
  <c r="L85" i="4"/>
  <c r="K85" i="4"/>
  <c r="S85" i="4" s="1"/>
  <c r="R87" i="4"/>
  <c r="Q87" i="4"/>
  <c r="Q89" i="4" s="1"/>
  <c r="R84" i="4"/>
  <c r="Q84" i="4"/>
  <c r="R50" i="4"/>
  <c r="Q50" i="4"/>
  <c r="R49" i="4"/>
  <c r="Q49" i="4"/>
  <c r="R47" i="4"/>
  <c r="R51" i="4" s="1"/>
  <c r="Q47" i="4"/>
  <c r="R45" i="4"/>
  <c r="Q45" i="4"/>
  <c r="P87" i="4"/>
  <c r="O87" i="4"/>
  <c r="P84" i="4"/>
  <c r="O84" i="4"/>
  <c r="O50" i="4"/>
  <c r="O49" i="4"/>
  <c r="O47" i="4"/>
  <c r="O45" i="4"/>
  <c r="P43" i="4"/>
  <c r="P51" i="4" s="1"/>
  <c r="N87" i="4"/>
  <c r="N84" i="4"/>
  <c r="N50" i="4"/>
  <c r="N49" i="4"/>
  <c r="S49" i="4" s="1"/>
  <c r="N47" i="4"/>
  <c r="N45" i="4"/>
  <c r="M87" i="4"/>
  <c r="L87" i="4"/>
  <c r="K87" i="4"/>
  <c r="M83" i="4"/>
  <c r="L83" i="4"/>
  <c r="L89" i="4" s="1"/>
  <c r="K83" i="4"/>
  <c r="K89" i="4" s="1"/>
  <c r="L50" i="4"/>
  <c r="K50" i="4"/>
  <c r="L48" i="4"/>
  <c r="K48" i="4"/>
  <c r="L46" i="4"/>
  <c r="S46" i="4" s="1"/>
  <c r="K46" i="4"/>
  <c r="L44" i="4"/>
  <c r="K44" i="4"/>
  <c r="M42" i="4"/>
  <c r="M51" i="4" s="1"/>
  <c r="M89" i="4"/>
  <c r="S48" i="4"/>
  <c r="L51" i="4"/>
  <c r="S43" i="4"/>
  <c r="R88" i="1"/>
  <c r="Q88" i="1"/>
  <c r="P88" i="1"/>
  <c r="O88" i="1"/>
  <c r="N88" i="1"/>
  <c r="M88" i="1"/>
  <c r="L88" i="1"/>
  <c r="K88" i="1"/>
  <c r="R87" i="1"/>
  <c r="Q87" i="1"/>
  <c r="P87" i="1"/>
  <c r="O87" i="1"/>
  <c r="N87" i="1"/>
  <c r="M87" i="1"/>
  <c r="L87" i="1"/>
  <c r="K87" i="1"/>
  <c r="Q86" i="1"/>
  <c r="P86" i="1"/>
  <c r="N86" i="1"/>
  <c r="R85" i="1"/>
  <c r="Q85" i="1"/>
  <c r="P85" i="1"/>
  <c r="O85" i="1"/>
  <c r="N85" i="1"/>
  <c r="M85" i="1"/>
  <c r="L85" i="1"/>
  <c r="K85" i="1"/>
  <c r="R84" i="1"/>
  <c r="Q84" i="1"/>
  <c r="P84" i="1"/>
  <c r="O84" i="1"/>
  <c r="N84" i="1"/>
  <c r="M83" i="1"/>
  <c r="L83" i="1"/>
  <c r="K83" i="1"/>
  <c r="R65" i="1"/>
  <c r="Q65" i="1"/>
  <c r="P65" i="1"/>
  <c r="O65" i="1"/>
  <c r="N65" i="1"/>
  <c r="M65" i="1"/>
  <c r="L65" i="1"/>
  <c r="K65" i="1"/>
  <c r="R50" i="1"/>
  <c r="Q50" i="1"/>
  <c r="O50" i="1"/>
  <c r="N50" i="1"/>
  <c r="L50" i="1"/>
  <c r="K50" i="1"/>
  <c r="R49" i="1"/>
  <c r="Q49" i="1"/>
  <c r="O49" i="1"/>
  <c r="N49" i="1"/>
  <c r="L48" i="1"/>
  <c r="K48" i="1"/>
  <c r="R47" i="1"/>
  <c r="Q47" i="1"/>
  <c r="O47" i="1"/>
  <c r="N47" i="1"/>
  <c r="L46" i="1"/>
  <c r="K46" i="1"/>
  <c r="R45" i="1"/>
  <c r="Q45" i="1"/>
  <c r="O45" i="1"/>
  <c r="N45" i="1"/>
  <c r="L44" i="1"/>
  <c r="K44" i="1"/>
  <c r="P43" i="1"/>
  <c r="M42" i="1"/>
  <c r="S89" i="8" l="1"/>
  <c r="S51" i="7"/>
  <c r="S51" i="6"/>
  <c r="S51" i="5"/>
  <c r="O51" i="4"/>
  <c r="S42" i="4"/>
  <c r="S47" i="4"/>
  <c r="Q51" i="4"/>
  <c r="O89" i="4"/>
  <c r="P89" i="4"/>
  <c r="R89" i="4"/>
  <c r="S51" i="11"/>
  <c r="S52" i="11" s="1"/>
  <c r="S53" i="11" s="1"/>
  <c r="S89" i="11"/>
  <c r="S90" i="11" s="1"/>
  <c r="S91" i="11" s="1"/>
  <c r="S89" i="10"/>
  <c r="S90" i="10" s="1"/>
  <c r="S91" i="10" s="1"/>
  <c r="S51" i="10"/>
  <c r="S52" i="10"/>
  <c r="S53" i="10" s="1"/>
  <c r="S51" i="9"/>
  <c r="S52" i="9" s="1"/>
  <c r="S53" i="9" s="1"/>
  <c r="S90" i="9"/>
  <c r="S91" i="9" s="1"/>
  <c r="S52" i="8"/>
  <c r="S53" i="8" s="1"/>
  <c r="S90" i="8"/>
  <c r="S91" i="8" s="1"/>
  <c r="S52" i="7"/>
  <c r="S53" i="7"/>
  <c r="S90" i="7"/>
  <c r="S91" i="7" s="1"/>
  <c r="S52" i="6"/>
  <c r="S53" i="6" s="1"/>
  <c r="S90" i="6"/>
  <c r="S91" i="6" s="1"/>
  <c r="S52" i="5"/>
  <c r="S53" i="5" s="1"/>
  <c r="S90" i="5"/>
  <c r="S91" i="5" s="1"/>
  <c r="S66" i="4"/>
  <c r="S67" i="4" s="1"/>
  <c r="J70" i="4" s="1"/>
  <c r="S88" i="4"/>
  <c r="S87" i="4"/>
  <c r="S45" i="4"/>
  <c r="S84" i="4"/>
  <c r="S50" i="4"/>
  <c r="K51" i="4"/>
  <c r="S44" i="4"/>
  <c r="N51" i="4"/>
  <c r="S83" i="4"/>
  <c r="N89" i="4"/>
  <c r="S89" i="4" s="1"/>
  <c r="S65" i="1"/>
  <c r="S88" i="1"/>
  <c r="S87" i="1"/>
  <c r="S86" i="1"/>
  <c r="S85" i="1"/>
  <c r="S84" i="1"/>
  <c r="S83" i="1"/>
  <c r="R89" i="1"/>
  <c r="Q89" i="1"/>
  <c r="P89" i="1"/>
  <c r="O89" i="1"/>
  <c r="N89" i="1"/>
  <c r="M89" i="1"/>
  <c r="L89" i="1"/>
  <c r="K89" i="1"/>
  <c r="R51" i="1"/>
  <c r="Q51" i="1"/>
  <c r="P51" i="1"/>
  <c r="O51" i="1"/>
  <c r="N51" i="1"/>
  <c r="M51" i="1"/>
  <c r="L51" i="1"/>
  <c r="K51" i="1"/>
  <c r="S50" i="1"/>
  <c r="S49" i="1"/>
  <c r="S48" i="1"/>
  <c r="S47" i="1"/>
  <c r="S46" i="1"/>
  <c r="S45" i="1"/>
  <c r="S44" i="1"/>
  <c r="S43" i="1"/>
  <c r="S42" i="1"/>
  <c r="L96" i="11" l="1"/>
  <c r="G98" i="11"/>
  <c r="L56" i="11"/>
  <c r="L96" i="10"/>
  <c r="G98" i="10" s="1"/>
  <c r="L56" i="10"/>
  <c r="L96" i="9"/>
  <c r="G98" i="9" s="1"/>
  <c r="L56" i="9"/>
  <c r="L56" i="8"/>
  <c r="L96" i="8"/>
  <c r="G98" i="8" s="1"/>
  <c r="L96" i="7"/>
  <c r="G98" i="7" s="1"/>
  <c r="L56" i="7"/>
  <c r="L96" i="6"/>
  <c r="G98" i="6" s="1"/>
  <c r="L56" i="6"/>
  <c r="L96" i="5"/>
  <c r="G98" i="5" s="1"/>
  <c r="L56" i="5"/>
  <c r="S51" i="4"/>
  <c r="S52" i="4"/>
  <c r="S53" i="4" s="1"/>
  <c r="S90" i="4"/>
  <c r="S91" i="4" s="1"/>
  <c r="S89" i="1"/>
  <c r="S51" i="1"/>
  <c r="S52" i="1" s="1"/>
  <c r="S53" i="1" s="1"/>
  <c r="S90" i="1"/>
  <c r="S91" i="1" s="1"/>
  <c r="L96" i="4" l="1"/>
  <c r="G98" i="4" s="1"/>
  <c r="L56" i="4"/>
  <c r="S66" i="1"/>
  <c r="S67" i="1" s="1"/>
  <c r="J70" i="1" s="1"/>
  <c r="L56" i="1" l="1"/>
  <c r="L96" i="1"/>
  <c r="G98" i="1" s="1"/>
</calcChain>
</file>

<file path=xl/sharedStrings.xml><?xml version="1.0" encoding="utf-8"?>
<sst xmlns="http://schemas.openxmlformats.org/spreadsheetml/2006/main" count="1124" uniqueCount="100">
  <si>
    <t>Nazwa jednostki samorządu terytorialnego</t>
  </si>
  <si>
    <t>Kod TERYT</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</si>
  <si>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</si>
  <si>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</si>
  <si>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</si>
  <si>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</si>
  <si>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</si>
  <si>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</si>
  <si>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</si>
  <si>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</si>
  <si>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</si>
  <si>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</si>
  <si>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</si>
  <si>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</si>
  <si>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</si>
  <si>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</si>
  <si>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</si>
  <si>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</si>
  <si>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</si>
  <si>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r>
      <t xml:space="preserve">Wyszczególnienie </t>
    </r>
    <r>
      <rPr>
        <b/>
        <vertAlign val="superscript"/>
        <sz val="10"/>
        <color theme="1"/>
        <rFont val="Arial"/>
        <family val="2"/>
        <charset val="238"/>
      </rPr>
      <t>1)</t>
    </r>
  </si>
  <si>
    <t>1) Ilekroć w wyszczególnieniu jest mowa o:</t>
  </si>
  <si>
    <t>2)  Niepotrzebne skreślić.</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</si>
  <si>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</si>
  <si>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</si>
  <si>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</si>
  <si>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</si>
  <si>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</si>
  <si>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</si>
  <si>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</si>
  <si>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</si>
  <si>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</si>
  <si>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</si>
  <si>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szkół w podręczniki lub materiały edukacyjne, dostosowane do potrzeb edukacyjnych i możliwości psychofizycznych uczniów niepełnosprawnych posiadających orzeczenie o potrzebie kształcenia specjalnego</t>
  </si>
  <si>
    <r>
      <t xml:space="preserve">Szkoły podstawowe/szkoły artystyczne realizujące kształcenie ogólne w zakresie szkoły podstawowej </t>
    </r>
    <r>
      <rPr>
        <b/>
        <vertAlign val="superscript"/>
        <sz val="10"/>
        <color theme="1"/>
        <rFont val="Arial"/>
        <family val="2"/>
        <charset val="238"/>
      </rPr>
      <t xml:space="preserve">2) </t>
    </r>
  </si>
  <si>
    <t xml:space="preserve">   1) szkołach podstawowych – należy przez to rozumieć także szkoły artystyczne realizujące kształcenie ogólne w zakresie szkoły podstawowej prowadzone przez jednostki samorządu terytorialnego;</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</si>
  <si>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</si>
  <si>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</si>
  <si>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aktualizacja informacji </t>
  </si>
  <si>
    <t>Wnioskowana kwota dotacji (suma kwot wskazanych w poz. 15, kol. 11 i poz. 16, kol. 11)</t>
  </si>
  <si>
    <t>Wnioskowana kwota dotacji (suma kwot wskazanych w poz. 2, kol. 11 i poz. 3, kol. 11)</t>
  </si>
  <si>
    <t>Koszty obsługi zadania (1% kwoty wskazanej w poz. 2, kol. 11) po zaokrągleniu w dół do pełnych groszy</t>
  </si>
  <si>
    <t xml:space="preserve">Łączna kwota dotacji celowej na wyposażenie szkół w materiały ćwiczeniowe dostosowane do potrzeb edukacyjnych i możliwości psychofizycznych uczniów niepełnosprawnych posiadających orzeczenie o potrzebie </t>
  </si>
  <si>
    <t xml:space="preserve">kształcenia specjalnego, w tym koszty obsługi zadania (poz. 4, kol. 11) wynosi </t>
  </si>
  <si>
    <t xml:space="preserve">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</si>
  <si>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   2) wskaźniku – należy przez to rozumieć wskaźniki określone w przepisach wydanych na podstawie art. 61 ustawy.</t>
  </si>
  <si>
    <t>(należy zaznaczyć właściwy kwadrat przez wpisanie znaku „X”)</t>
  </si>
  <si>
    <t xml:space="preserve">Łączna kwota dotacji celowej na wyposażenie szkół w podręczniki lub materiały edukacyjne, dostosowane do potrzeb edukacyjnych i możliwości psychofizycznych uczniów niepełnosprawnych posiadających orzeczenie </t>
  </si>
  <si>
    <t xml:space="preserve">o potrzebie kształcenia specjalnego, w tym koszty obsługi zadania (poz. 17, kol. 11) wynosi </t>
  </si>
  <si>
    <t>II. Dotacja celowa na wyposażenie szkół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
II. Dotacja celowa na wyposażenie szkoły w materiały ćwiczeniowe dostosowane do potrzeb edukacyjnych i możliwości psychofizycznych uczniów niepełnosprawnych posiadających orzeczenie o potrzebie kształcenia specjalnego</t>
  </si>
  <si>
    <t>1)     elektronicznej opatrzonej kwalifikowanym podpisem elektronicznym, podpisem osobistym lub podpisem zaufanym umieszcza się ten podpis;</t>
  </si>
  <si>
    <t>2)     papierowej i elektronicznej:</t>
  </si>
  <si>
    <t>3) W przypadku gdy dla uczniów z danym rodzajem niepełnosprawności szkoły podstawowe oraz szkoły artystyczne realizujące kształcenie ogólne w zakresie szkoły podstawowej planują zakupić dodatkowe podręczniki lub materiały edukacyjne ze środków dotacji celowej na oddziały danych klas, należy w poz. 1 i 3 prognozowaną liczbę uczniów zwiększyć o liczbę uczniów równą liczbie tych oddziałów, zgodnie z art. 56 ust. 2 ustawy, z tym że w przypadku oddziałów obejmujących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</si>
  <si>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Załącznik nr 5</t>
  </si>
  <si>
    <t>pieczęć i podpis wójta/burmistrza/prezydenta miasta/starosty/marszałka województwa**</t>
  </si>
  <si>
    <t>**</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</si>
  <si>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2022 r.*)</t>
  </si>
  <si>
    <r>
      <t xml:space="preserve">Prognozowana liczba uczniów danych klas w roku szkolnym 2022/2023 </t>
    </r>
    <r>
      <rPr>
        <vertAlign val="superscript"/>
        <sz val="10"/>
        <color theme="1"/>
        <rFont val="Arial"/>
        <family val="2"/>
        <charset val="238"/>
      </rPr>
      <t>3)</t>
    </r>
  </si>
  <si>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4)</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</si>
  <si>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</si>
  <si>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6)</t>
    </r>
    <r>
      <rPr>
        <sz val="10"/>
        <color theme="1"/>
        <rFont val="Arial"/>
        <family val="2"/>
        <charset val="238"/>
      </rPr>
      <t xml:space="preserve">
</t>
    </r>
  </si>
  <si>
    <t>Liczba uczniów klas I, II, IV, V, VII i VIII szkół podstawowych,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</si>
  <si>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oraz wskaźnika)
</t>
  </si>
  <si>
    <t xml:space="preserve">Środki niezbędne na wyposażenie szkół podstawowych w podręczniki lub materiały edukacyjne dla liczby uczniów wskazanej w poz. 1 (kwota ta nie może być wyższa od iloczynu liczby uczniów wskazanej w poz. 1, kol. 8 oraz kwoty 213,84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</si>
  <si>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</si>
  <si>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</si>
  <si>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</si>
  <si>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</si>
  <si>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</si>
  <si>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</si>
  <si>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</si>
  <si>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Środki niezbędne na wyposażenie szkół podstawowych w podręczniki lub materiały edukacyjne (suma kwot wskazanych w poz. 6 - 14)</t>
  </si>
  <si>
    <t>Koszty obsługi zadania (1% kwoty wskazanej w poz. 15, kol. 11) po zaokrągleniu 
w dół do pełnych groszy</t>
  </si>
  <si>
    <t>Prognozowana liczba uczniów danych klas w roku szkolnym 2022/2023</t>
  </si>
  <si>
    <t xml:space="preserve">Środki niezbędne na wyposażenie szkół podstawowych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</si>
  <si>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7)
</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</si>
  <si>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8)</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</si>
  <si>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</si>
  <si>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szkoły podstawowe w roku szkolnym 2021/2022 ze środków dotacji celowej zapewniły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</si>
  <si>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szkoły podstawowe w roku szkolnym 2021/2022 ze środków dotacji celowej zapewniły materiały ćwiczeniowe dostosowane do potrzeb edukacyjnych i możliwości psychofizycznych uczniów niepełnosprawnych </t>
    </r>
    <r>
      <rPr>
        <vertAlign val="superscript"/>
        <sz val="10"/>
        <color theme="1"/>
        <rFont val="Arial"/>
        <family val="2"/>
        <charset val="238"/>
      </rPr>
      <t>11)</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</si>
  <si>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 </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</si>
  <si>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</si>
  <si>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szkół podstawowych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</si>
  <si>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</si>
  <si>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szkół podstawowych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</si>
  <si>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 xml:space="preserve">Środki niezbędne na wyposażenie szkół podstawowych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</si>
  <si>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6 - 11)</t>
  </si>
  <si>
    <t>Koszty obsługi zadania (1% kwoty wskazanej w poz. 12, kol. 11) po zaokrągleniu w dół do pełnych groszy</t>
  </si>
  <si>
    <t>Wnioskowana kwota dotacji (suma kwot wskazanych w poz. 12, kol. 11 i poz. 13, kol. 11)</t>
  </si>
  <si>
    <t>Suma kwot wskazanych w pkt I (poz. 17, kol. 11), pkt II (poz. 4, kol. 11) i pkt III (poz. 14, kol. 11)</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</si>
  <si>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</si>
  <si>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</si>
  <si>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</si>
  <si>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8)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</si>
  <si>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</si>
  <si>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10) Należy podać liczbę uczniów, którym szkoły podstawowe oraz szkoły artystyczne realizujące kształcenie ogólne w zakresie szkoły podstawowej ze środków dotacji celowej zapewniły podręczniki 
lub materiały edukacyjne, dostosowane do potrzeb edukacyjnych i możliwości psychofizycznych uczniów niepełnosprawnych, w wyniku dostarczenia do szkół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</si>
  <si>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szkoły podstawowe oraz szkoły artystyczne realizujące kształcenie ogólne w zakresie szkoły podstawowej ze środków dotacji celowej zapewniły materiały ćwiczeniowe dostosowane do potrzeb edukacyjnych i możliwości psychofizycznych uczniów niepełnosprawnych, w wyniku dostarczenia do szkół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t>
  </si>
  <si>
    <t>x</t>
  </si>
  <si>
    <t xml:space="preserve">słabowidzących, o których mowa w art. 55 ust. 6 pkt 1 ustawy z dnia 27 października 2017 r. o finansowaniu zadań oświatowych (Dz. U. z 2021 r. poz. 1930 i 2445), zwanej dalej „ustawą” </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</si>
  <si>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</si>
  <si>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7)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</si>
</sst>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7030A0"/>
        <bgColor indexed="64"/>
      </patternFill>
    </fill>
    <fill>
      <patternFill patternType="solid">
        <fgColor theme="9"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9">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8"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8" xfId="0" applyNumberFormat="1" applyFont="1" applyBorder="1" applyAlignment="1">
      <alignment horizontal="right" vertical="center"/>
    </xf>
    <xf numFmtId="0" fontId="3" fillId="0" borderId="0" xfId="0" applyFont="1" applyBorder="1" applyAlignment="1">
      <alignment horizontal="left" vertical="center"/>
    </xf>
    <xf numFmtId="0" fontId="13"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2" xfId="0" applyNumberFormat="1" applyFont="1" applyFill="1" applyBorder="1" applyAlignment="1">
      <alignment horizontal="center" vertical="center"/>
    </xf>
    <xf numFmtId="0" fontId="2" fillId="0" borderId="0" xfId="0" applyFont="1" applyAlignment="1">
      <alignment horizontal="center" vertical="center"/>
    </xf>
    <xf numFmtId="0" fontId="2" fillId="4" borderId="9" xfId="0" applyFont="1" applyFill="1" applyBorder="1" applyAlignment="1">
      <alignment horizontal="center" vertical="center"/>
    </xf>
    <xf numFmtId="164" fontId="2" fillId="4" borderId="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164" fontId="17" fillId="0" borderId="8" xfId="0" applyNumberFormat="1" applyFont="1" applyBorder="1" applyAlignment="1">
      <alignment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left" vertical="center"/>
    </xf>
    <xf numFmtId="164" fontId="2" fillId="0" borderId="8" xfId="0" applyNumberFormat="1" applyFont="1" applyBorder="1"/>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7" fillId="13"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justify" vertical="center"/>
    </xf>
    <xf numFmtId="0" fontId="13" fillId="0" borderId="0" xfId="0" applyFont="1" applyAlignment="1">
      <alignment horizontal="center"/>
    </xf>
    <xf numFmtId="0" fontId="4" fillId="0" borderId="0" xfId="0" applyFont="1" applyAlignment="1">
      <alignment horizontal="left" vertical="center" indent="7"/>
    </xf>
    <xf numFmtId="0" fontId="10" fillId="0" borderId="0" xfId="0" applyFont="1" applyAlignment="1">
      <alignment wrapText="1"/>
    </xf>
    <xf numFmtId="0" fontId="3" fillId="2" borderId="1" xfId="0" applyFont="1"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10" fillId="0" borderId="0" xfId="0" applyFont="1"/>
    <xf numFmtId="0" fontId="3" fillId="0" borderId="0" xfId="0" applyFont="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U145"/>
  <sheetViews>
    <sheetView tabSelected="1" zoomScale="85" zoomScaleNormal="85" workbookViewId="0">
      <selection activeCell="A3" sqref="A3"/>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3.7109375" style="1" customWidth="1"/>
    <col min="13" max="18" width="11.7109375" style="1" customWidth="1"/>
    <col min="19" max="19" width="17.28515625" style="1" customWidth="1"/>
    <col min="20" max="20" width="9.42578125" style="1" customWidth="1"/>
    <col min="21" max="16384" width="8.7109375" style="1"/>
  </cols>
  <sheetData>
    <row r="1" spans="1:21" s="46" customFormat="1" x14ac:dyDescent="0.2">
      <c r="A1" s="68"/>
    </row>
    <row r="2" spans="1:21" s="46" customFormat="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88" t="s">
        <v>96</v>
      </c>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40"/>
      <c r="B22" s="41"/>
      <c r="C22" s="41"/>
      <c r="D22" s="41"/>
      <c r="E22" s="41"/>
      <c r="F22" s="41"/>
      <c r="G22" s="41"/>
      <c r="H22" s="41"/>
      <c r="I22" s="41"/>
      <c r="J22" s="41"/>
      <c r="K22" s="41"/>
      <c r="L22" s="41"/>
      <c r="M22" s="41"/>
      <c r="N22" s="41"/>
      <c r="O22" s="41"/>
      <c r="P22" s="41"/>
      <c r="Q22" s="41"/>
      <c r="R22" s="41"/>
      <c r="S22" s="41"/>
    </row>
    <row r="23" spans="1:21" s="46" customFormat="1" ht="14.65" customHeight="1" x14ac:dyDescent="0.2">
      <c r="I23" s="73"/>
      <c r="J23" s="131" t="s">
        <v>2</v>
      </c>
      <c r="K23" s="132"/>
      <c r="L23" s="132"/>
      <c r="M23" s="132"/>
      <c r="N23" s="132"/>
      <c r="O23" s="133"/>
      <c r="Q23" s="42"/>
      <c r="R23" s="42"/>
    </row>
    <row r="24" spans="1:21" s="46" customFormat="1" ht="14.65" customHeight="1" x14ac:dyDescent="0.2">
      <c r="I24" s="74"/>
      <c r="J24" s="132" t="s">
        <v>37</v>
      </c>
      <c r="K24" s="132"/>
      <c r="L24" s="132"/>
      <c r="M24" s="132"/>
      <c r="N24" s="4"/>
      <c r="O24" s="16"/>
      <c r="Q24" s="57"/>
      <c r="R24" s="57"/>
    </row>
    <row r="25" spans="1:21" s="46" customFormat="1" ht="19.5" customHeight="1" x14ac:dyDescent="0.2">
      <c r="A25" s="55"/>
      <c r="B25" s="41"/>
      <c r="C25" s="41"/>
      <c r="D25" s="41"/>
      <c r="E25" s="41"/>
      <c r="F25" s="41"/>
      <c r="G25" s="41"/>
      <c r="H25" s="41"/>
      <c r="I25" s="41"/>
      <c r="J25" s="41"/>
      <c r="K25" s="41"/>
      <c r="L25" s="41"/>
      <c r="M25" s="41"/>
      <c r="N25" s="41"/>
      <c r="O25" s="41"/>
      <c r="P25" s="41"/>
      <c r="Q25" s="41"/>
      <c r="R25" s="41"/>
      <c r="S25" s="41"/>
    </row>
    <row r="26" spans="1:21" ht="18" customHeight="1" x14ac:dyDescent="0.2">
      <c r="A26" s="52"/>
      <c r="B26" s="132" t="s">
        <v>45</v>
      </c>
      <c r="C26" s="132"/>
      <c r="D26" s="132"/>
      <c r="E26" s="132"/>
      <c r="F26" s="132"/>
      <c r="G26" s="132"/>
      <c r="H26" s="132"/>
      <c r="I26" s="132"/>
      <c r="J26" s="132"/>
      <c r="K26" s="132"/>
      <c r="L26" s="132"/>
      <c r="M26" s="46"/>
      <c r="N26" s="46"/>
      <c r="O26" s="46"/>
      <c r="P26" s="46"/>
      <c r="Q26" s="46"/>
      <c r="R26" s="46"/>
      <c r="S26" s="46"/>
      <c r="T26" s="52"/>
      <c r="U26" s="52"/>
    </row>
    <row r="27" spans="1:21" ht="17.25" customHeight="1" x14ac:dyDescent="0.2">
      <c r="A27" s="52"/>
      <c r="B27" s="54"/>
      <c r="C27" s="54"/>
      <c r="D27" s="54"/>
      <c r="E27" s="54"/>
      <c r="F27" s="54"/>
      <c r="G27" s="54"/>
      <c r="H27" s="53"/>
      <c r="I27" s="53"/>
      <c r="J27" s="53"/>
      <c r="K27" s="46"/>
      <c r="L27" s="46"/>
      <c r="M27" s="46"/>
      <c r="N27" s="46"/>
      <c r="O27" s="46"/>
      <c r="P27" s="46"/>
      <c r="Q27" s="46"/>
      <c r="R27" s="46"/>
      <c r="S27" s="46"/>
      <c r="T27" s="52"/>
      <c r="U27" s="52"/>
    </row>
    <row r="28" spans="1:21" ht="14.65" customHeight="1" x14ac:dyDescent="0.2">
      <c r="A28" s="52"/>
      <c r="B28" s="47"/>
      <c r="C28" s="46"/>
      <c r="D28" s="46"/>
      <c r="E28" s="53"/>
      <c r="F28" s="53"/>
      <c r="G28" s="53"/>
      <c r="H28" s="53"/>
      <c r="I28" s="53"/>
      <c r="J28" s="53"/>
      <c r="K28" s="46"/>
      <c r="L28" s="46"/>
      <c r="M28" s="46"/>
      <c r="N28" s="46"/>
      <c r="O28" s="46"/>
      <c r="P28" s="46"/>
      <c r="Q28" s="46"/>
      <c r="R28" s="46"/>
      <c r="S28" s="46"/>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15"/>
      <c r="C31" s="15"/>
      <c r="D31" s="15"/>
      <c r="E31" s="15"/>
      <c r="F31" s="15"/>
      <c r="G31" s="15"/>
      <c r="H31" s="15"/>
      <c r="I31" s="15"/>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62" t="s">
        <v>4</v>
      </c>
    </row>
    <row r="35" spans="1:20" ht="24.75" customHeight="1" x14ac:dyDescent="0.2">
      <c r="A35" s="105"/>
      <c r="B35" s="105"/>
      <c r="C35" s="105"/>
      <c r="D35" s="105"/>
      <c r="E35" s="105"/>
      <c r="F35" s="105"/>
      <c r="G35" s="105"/>
      <c r="H35" s="105"/>
      <c r="I35" s="105"/>
      <c r="J35" s="105"/>
      <c r="K35" s="3" t="s">
        <v>5</v>
      </c>
      <c r="L35" s="3" t="s">
        <v>6</v>
      </c>
      <c r="M35" s="3" t="s">
        <v>7</v>
      </c>
      <c r="N35" s="3" t="s">
        <v>8</v>
      </c>
      <c r="O35" s="3" t="s">
        <v>9</v>
      </c>
      <c r="P35" s="3" t="s">
        <v>10</v>
      </c>
      <c r="Q35" s="10" t="s">
        <v>11</v>
      </c>
      <c r="R35" s="37" t="s">
        <v>12</v>
      </c>
      <c r="S35" s="62"/>
    </row>
    <row r="36" spans="1:20" s="2" customFormat="1" ht="15" customHeight="1" x14ac:dyDescent="0.25">
      <c r="A36" s="5">
        <v>1</v>
      </c>
      <c r="B36" s="127">
        <v>2</v>
      </c>
      <c r="C36" s="128"/>
      <c r="D36" s="128"/>
      <c r="E36" s="128"/>
      <c r="F36" s="128"/>
      <c r="G36" s="128"/>
      <c r="H36" s="128"/>
      <c r="I36" s="128"/>
      <c r="J36" s="129"/>
      <c r="K36" s="5">
        <v>3</v>
      </c>
      <c r="L36" s="5">
        <v>4</v>
      </c>
      <c r="M36" s="5">
        <v>5</v>
      </c>
      <c r="N36" s="5">
        <v>6</v>
      </c>
      <c r="O36" s="5">
        <v>7</v>
      </c>
      <c r="P36" s="5">
        <v>8</v>
      </c>
      <c r="Q36" s="5">
        <v>9</v>
      </c>
      <c r="R36" s="35">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s="46" customFormat="1"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M37*249.48</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P37*449.06</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K38*249.48</f>
        <v>0</v>
      </c>
      <c r="L44" s="12">
        <f>L38*249.48</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N38*349.27</f>
        <v>0</v>
      </c>
      <c r="O45" s="12">
        <f>O38*449.06</f>
        <v>0</v>
      </c>
      <c r="P45" s="70"/>
      <c r="Q45" s="12">
        <f>Q38*623.7</f>
        <v>0</v>
      </c>
      <c r="R45" s="12">
        <f>R38*623.7</f>
        <v>0</v>
      </c>
      <c r="S45" s="65">
        <f>SUM(N45:O45,Q45:R45)</f>
        <v>0</v>
      </c>
    </row>
    <row r="46" spans="1:20" ht="70.900000000000006" customHeight="1" x14ac:dyDescent="0.2">
      <c r="A46" s="8">
        <v>10</v>
      </c>
      <c r="B46" s="109" t="s">
        <v>65</v>
      </c>
      <c r="C46" s="110"/>
      <c r="D46" s="110"/>
      <c r="E46" s="110"/>
      <c r="F46" s="110"/>
      <c r="G46" s="110"/>
      <c r="H46" s="110"/>
      <c r="I46" s="110"/>
      <c r="J46" s="111"/>
      <c r="K46" s="12">
        <f>K39*249.48</f>
        <v>0</v>
      </c>
      <c r="L46" s="12">
        <f>L39*249.48</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N39*349.27</f>
        <v>0</v>
      </c>
      <c r="O47" s="12">
        <f>O39*449.06</f>
        <v>0</v>
      </c>
      <c r="P47" s="70"/>
      <c r="Q47" s="12">
        <f>Q39*623.7</f>
        <v>0</v>
      </c>
      <c r="R47" s="12">
        <f>R39*623.7</f>
        <v>0</v>
      </c>
      <c r="S47" s="65">
        <f>SUM(N47:O47,Q47:R47)</f>
        <v>0</v>
      </c>
    </row>
    <row r="48" spans="1:20" ht="70.150000000000006" customHeight="1" x14ac:dyDescent="0.2">
      <c r="A48" s="8">
        <v>12</v>
      </c>
      <c r="B48" s="109" t="s">
        <v>67</v>
      </c>
      <c r="C48" s="110"/>
      <c r="D48" s="110"/>
      <c r="E48" s="110"/>
      <c r="F48" s="110"/>
      <c r="G48" s="110"/>
      <c r="H48" s="110"/>
      <c r="I48" s="110"/>
      <c r="J48" s="111"/>
      <c r="K48" s="12">
        <f>K40*249.48</f>
        <v>0</v>
      </c>
      <c r="L48" s="12">
        <f>L40*249.48</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N40*349.27</f>
        <v>0</v>
      </c>
      <c r="O49" s="12">
        <f>O40*449.06</f>
        <v>0</v>
      </c>
      <c r="P49" s="70"/>
      <c r="Q49" s="12">
        <f>Q40*623.7</f>
        <v>0</v>
      </c>
      <c r="R49" s="12">
        <f>R40*623.7</f>
        <v>0</v>
      </c>
      <c r="S49" s="65">
        <f>SUM(N49:O49,Q49:R49)</f>
        <v>0</v>
      </c>
    </row>
    <row r="50" spans="1:19" s="46" customFormat="1" ht="111.6" customHeight="1" x14ac:dyDescent="0.2">
      <c r="A50" s="8">
        <v>14</v>
      </c>
      <c r="B50" s="109" t="s">
        <v>69</v>
      </c>
      <c r="C50" s="110"/>
      <c r="D50" s="110"/>
      <c r="E50" s="110"/>
      <c r="F50" s="110"/>
      <c r="G50" s="110"/>
      <c r="H50" s="110"/>
      <c r="I50" s="110"/>
      <c r="J50" s="111"/>
      <c r="K50" s="12">
        <f>K41*249.48</f>
        <v>0</v>
      </c>
      <c r="L50" s="12">
        <f>L41*249.48</f>
        <v>0</v>
      </c>
      <c r="M50" s="70"/>
      <c r="N50" s="12">
        <f>N41*349.27</f>
        <v>0</v>
      </c>
      <c r="O50" s="12">
        <f>O41*449.06</f>
        <v>0</v>
      </c>
      <c r="P50" s="70"/>
      <c r="Q50" s="12">
        <f>Q41*623.7</f>
        <v>0</v>
      </c>
      <c r="R50" s="12">
        <f>R41*623.7</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s="46" customFormat="1"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s="46" customFormat="1"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s="46" customFormat="1" ht="18.75" customHeight="1" x14ac:dyDescent="0.2">
      <c r="A57" s="43"/>
      <c r="B57" s="18"/>
      <c r="C57" s="18"/>
      <c r="D57" s="18"/>
      <c r="E57" s="18"/>
      <c r="F57" s="23"/>
      <c r="G57" s="18"/>
      <c r="H57" s="18"/>
      <c r="I57" s="18"/>
      <c r="J57" s="18"/>
      <c r="K57" s="17"/>
    </row>
    <row r="58" spans="1:19" s="46" customFormat="1"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22"/>
      <c r="B60" s="22"/>
      <c r="C60" s="22"/>
      <c r="D60" s="22"/>
      <c r="E60" s="22"/>
      <c r="F60" s="22"/>
      <c r="G60" s="22"/>
      <c r="H60" s="22"/>
      <c r="I60" s="22"/>
      <c r="J60" s="22"/>
      <c r="K60" s="22"/>
      <c r="L60" s="22"/>
      <c r="M60" s="22"/>
      <c r="N60" s="22"/>
      <c r="O60" s="22"/>
      <c r="P60" s="22"/>
      <c r="Q60" s="22"/>
      <c r="R60" s="22"/>
      <c r="S60" s="22"/>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62" t="s">
        <v>4</v>
      </c>
    </row>
    <row r="62" spans="1:19" x14ac:dyDescent="0.2">
      <c r="A62" s="105"/>
      <c r="B62" s="105"/>
      <c r="C62" s="105"/>
      <c r="D62" s="105"/>
      <c r="E62" s="105"/>
      <c r="F62" s="105"/>
      <c r="G62" s="105"/>
      <c r="H62" s="105"/>
      <c r="I62" s="105"/>
      <c r="J62" s="105"/>
      <c r="K62" s="14" t="s">
        <v>5</v>
      </c>
      <c r="L62" s="14" t="s">
        <v>6</v>
      </c>
      <c r="M62" s="14" t="s">
        <v>7</v>
      </c>
      <c r="N62" s="14" t="s">
        <v>8</v>
      </c>
      <c r="O62" s="14" t="s">
        <v>9</v>
      </c>
      <c r="P62" s="14" t="s">
        <v>10</v>
      </c>
      <c r="Q62" s="14" t="s">
        <v>11</v>
      </c>
      <c r="R62" s="37" t="s">
        <v>12</v>
      </c>
      <c r="S62" s="62"/>
    </row>
    <row r="63" spans="1:19" s="2" customFormat="1" ht="15" customHeight="1" x14ac:dyDescent="0.25">
      <c r="A63" s="5">
        <v>1</v>
      </c>
      <c r="B63" s="127">
        <v>2</v>
      </c>
      <c r="C63" s="128"/>
      <c r="D63" s="128"/>
      <c r="E63" s="128"/>
      <c r="F63" s="128"/>
      <c r="G63" s="128"/>
      <c r="H63" s="128"/>
      <c r="I63" s="128"/>
      <c r="J63" s="129"/>
      <c r="K63" s="5">
        <v>3</v>
      </c>
      <c r="L63" s="5">
        <v>4</v>
      </c>
      <c r="M63" s="5">
        <v>5</v>
      </c>
      <c r="N63" s="5">
        <v>6</v>
      </c>
      <c r="O63" s="5">
        <v>7</v>
      </c>
      <c r="P63" s="5">
        <v>8</v>
      </c>
      <c r="Q63" s="5">
        <v>9</v>
      </c>
      <c r="R63" s="35">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K64*123.75</f>
        <v>0</v>
      </c>
      <c r="L65" s="29">
        <f>L64*123.75</f>
        <v>0</v>
      </c>
      <c r="M65" s="29">
        <f>M64*123.75</f>
        <v>0</v>
      </c>
      <c r="N65" s="29">
        <f>N64*61.88</f>
        <v>0</v>
      </c>
      <c r="O65" s="29">
        <f>O64*61.88</f>
        <v>0</v>
      </c>
      <c r="P65" s="29">
        <f>P64*61.88</f>
        <v>0</v>
      </c>
      <c r="Q65" s="29">
        <f>Q64*61.88</f>
        <v>0</v>
      </c>
      <c r="R65" s="29">
        <f>R64*61.88</f>
        <v>0</v>
      </c>
      <c r="S65" s="66">
        <f>SUM(K65:R65)</f>
        <v>0</v>
      </c>
    </row>
    <row r="66" spans="1:19" s="46" customFormat="1"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s="46" customFormat="1"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s="46" customFormat="1" ht="13.5" thickBot="1" x14ac:dyDescent="0.25">
      <c r="A70" s="43" t="s">
        <v>42</v>
      </c>
      <c r="B70" s="43"/>
      <c r="C70" s="43"/>
      <c r="D70" s="43"/>
      <c r="F70" s="43"/>
      <c r="H70" s="43"/>
      <c r="J70" s="21">
        <f>S67</f>
        <v>0</v>
      </c>
      <c r="L70" s="23"/>
      <c r="M70" s="19"/>
    </row>
    <row r="71" spans="1:19" s="46" customFormat="1" x14ac:dyDescent="0.2">
      <c r="A71" s="43"/>
      <c r="B71" s="43"/>
      <c r="C71" s="43"/>
      <c r="D71" s="43"/>
      <c r="E71" s="43"/>
      <c r="F71" s="43"/>
      <c r="G71" s="43"/>
      <c r="H71" s="43"/>
      <c r="I71" s="43"/>
      <c r="J71" s="43"/>
      <c r="K71" s="43"/>
      <c r="L71" s="23"/>
      <c r="M71" s="19"/>
    </row>
    <row r="72" spans="1:19" ht="26.25" customHeight="1" x14ac:dyDescent="0.2">
      <c r="A72" s="20"/>
      <c r="B72" s="20"/>
      <c r="C72" s="20"/>
      <c r="D72" s="20"/>
      <c r="E72" s="20"/>
      <c r="F72" s="20"/>
      <c r="G72" s="20"/>
      <c r="H72" s="20"/>
      <c r="I72" s="20"/>
      <c r="J72" s="20"/>
      <c r="K72" s="20"/>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20"/>
      <c r="B74" s="20"/>
      <c r="C74" s="20"/>
      <c r="D74" s="20"/>
      <c r="E74" s="20"/>
      <c r="F74" s="20"/>
      <c r="G74" s="20"/>
      <c r="H74" s="20"/>
      <c r="I74" s="20"/>
      <c r="J74" s="20"/>
      <c r="K74" s="20"/>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14" t="s">
        <v>5</v>
      </c>
      <c r="L76" s="14" t="s">
        <v>6</v>
      </c>
      <c r="M76" s="14" t="s">
        <v>7</v>
      </c>
      <c r="N76" s="14" t="s">
        <v>8</v>
      </c>
      <c r="O76" s="14" t="s">
        <v>9</v>
      </c>
      <c r="P76" s="14" t="s">
        <v>10</v>
      </c>
      <c r="Q76" s="14" t="s">
        <v>11</v>
      </c>
      <c r="R76" s="14" t="s">
        <v>12</v>
      </c>
      <c r="S76" s="136"/>
    </row>
    <row r="77" spans="1:19" s="2" customFormat="1" x14ac:dyDescent="0.25">
      <c r="A77" s="5">
        <v>1</v>
      </c>
      <c r="B77" s="127">
        <v>2</v>
      </c>
      <c r="C77" s="128"/>
      <c r="D77" s="128"/>
      <c r="E77" s="128"/>
      <c r="F77" s="128"/>
      <c r="G77" s="128"/>
      <c r="H77" s="128"/>
      <c r="I77" s="128"/>
      <c r="J77" s="129"/>
      <c r="K77" s="5">
        <v>3</v>
      </c>
      <c r="L77" s="5">
        <v>4</v>
      </c>
      <c r="M77" s="5">
        <v>5</v>
      </c>
      <c r="N77" s="5">
        <v>6</v>
      </c>
      <c r="O77" s="5">
        <v>7</v>
      </c>
      <c r="P77" s="5">
        <v>8</v>
      </c>
      <c r="Q77" s="5">
        <v>9</v>
      </c>
      <c r="R77" s="5">
        <v>10</v>
      </c>
      <c r="S77" s="5">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s="46" customFormat="1"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s="46" customFormat="1" ht="43.5" customHeight="1" x14ac:dyDescent="0.2">
      <c r="A82" s="8"/>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K78*249.48</f>
        <v>0</v>
      </c>
      <c r="L83" s="12">
        <f>L78*249.48</f>
        <v>0</v>
      </c>
      <c r="M83" s="12">
        <f>M78*249.48</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N78*349.27</f>
        <v>0</v>
      </c>
      <c r="O84" s="12">
        <f>O78*449.06</f>
        <v>0</v>
      </c>
      <c r="P84" s="12">
        <f>P78*449.06</f>
        <v>0</v>
      </c>
      <c r="Q84" s="12">
        <f>Q78*623.7</f>
        <v>0</v>
      </c>
      <c r="R84" s="12">
        <f>R78*623.7</f>
        <v>0</v>
      </c>
      <c r="S84" s="12">
        <f>SUM(N84:R84)</f>
        <v>0</v>
      </c>
    </row>
    <row r="85" spans="1:19" ht="73.150000000000006" customHeight="1" x14ac:dyDescent="0.2">
      <c r="A85" s="8">
        <v>8</v>
      </c>
      <c r="B85" s="109" t="s">
        <v>81</v>
      </c>
      <c r="C85" s="110"/>
      <c r="D85" s="110"/>
      <c r="E85" s="110"/>
      <c r="F85" s="110"/>
      <c r="G85" s="110"/>
      <c r="H85" s="110"/>
      <c r="I85" s="110"/>
      <c r="J85" s="111"/>
      <c r="K85" s="12">
        <f>K79*123.75</f>
        <v>0</v>
      </c>
      <c r="L85" s="12">
        <f>L79*123.75</f>
        <v>0</v>
      </c>
      <c r="M85" s="12">
        <f>M79*123.75</f>
        <v>0</v>
      </c>
      <c r="N85" s="12">
        <f>N79*61.88</f>
        <v>0</v>
      </c>
      <c r="O85" s="12">
        <f>O79*61.88</f>
        <v>0</v>
      </c>
      <c r="P85" s="12">
        <f>P79*61.88</f>
        <v>0</v>
      </c>
      <c r="Q85" s="12">
        <f>Q79*61.88</f>
        <v>0</v>
      </c>
      <c r="R85" s="12">
        <f>R79*61.88</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N80*51.98</f>
        <v>0</v>
      </c>
      <c r="O86" s="70"/>
      <c r="P86" s="12">
        <f>P80*51.98</f>
        <v>0</v>
      </c>
      <c r="Q86" s="12">
        <f>Q80*51.98</f>
        <v>0</v>
      </c>
      <c r="R86" s="70"/>
      <c r="S86" s="12">
        <f>SUM(N86,P86:Q86)</f>
        <v>0</v>
      </c>
    </row>
    <row r="87" spans="1:19" ht="111.6" customHeight="1" x14ac:dyDescent="0.2">
      <c r="A87" s="8">
        <v>10</v>
      </c>
      <c r="B87" s="109" t="s">
        <v>83</v>
      </c>
      <c r="C87" s="110"/>
      <c r="D87" s="110"/>
      <c r="E87" s="110"/>
      <c r="F87" s="110"/>
      <c r="G87" s="110"/>
      <c r="H87" s="110"/>
      <c r="I87" s="110"/>
      <c r="J87" s="111"/>
      <c r="K87" s="12">
        <f>K81*249.48</f>
        <v>0</v>
      </c>
      <c r="L87" s="12">
        <f>L81*249.48</f>
        <v>0</v>
      </c>
      <c r="M87" s="12">
        <f>M81*249.48</f>
        <v>0</v>
      </c>
      <c r="N87" s="12">
        <f>N81*349.27</f>
        <v>0</v>
      </c>
      <c r="O87" s="12">
        <f>O81*449.06</f>
        <v>0</v>
      </c>
      <c r="P87" s="12">
        <f>P81*449.06</f>
        <v>0</v>
      </c>
      <c r="Q87" s="12">
        <f>Q81*623.7</f>
        <v>0</v>
      </c>
      <c r="R87" s="12">
        <f>R81*623.7</f>
        <v>0</v>
      </c>
      <c r="S87" s="12">
        <f>SUM(K87:R87)</f>
        <v>0</v>
      </c>
    </row>
    <row r="88" spans="1:19" s="46" customFormat="1" ht="84" customHeight="1" x14ac:dyDescent="0.2">
      <c r="A88" s="8">
        <v>11</v>
      </c>
      <c r="B88" s="109" t="s">
        <v>84</v>
      </c>
      <c r="C88" s="110"/>
      <c r="D88" s="110"/>
      <c r="E88" s="110"/>
      <c r="F88" s="110"/>
      <c r="G88" s="110"/>
      <c r="H88" s="110"/>
      <c r="I88" s="110"/>
      <c r="J88" s="111"/>
      <c r="K88" s="12">
        <f>K82*123.75</f>
        <v>0</v>
      </c>
      <c r="L88" s="12">
        <f>L82*123.75</f>
        <v>0</v>
      </c>
      <c r="M88" s="12">
        <f>M82*123.75</f>
        <v>0</v>
      </c>
      <c r="N88" s="12">
        <f>N82*61.88</f>
        <v>0</v>
      </c>
      <c r="O88" s="12">
        <f>O82*61.88</f>
        <v>0</v>
      </c>
      <c r="P88" s="12">
        <f>P82*61.88</f>
        <v>0</v>
      </c>
      <c r="Q88" s="12">
        <f>Q82*61.88</f>
        <v>0</v>
      </c>
      <c r="R88" s="12">
        <f>R82*61.88</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s="46" customFormat="1"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s="46" customFormat="1"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13"/>
      <c r="C95" s="13"/>
      <c r="D95" s="13"/>
      <c r="E95" s="13"/>
      <c r="F95" s="13"/>
      <c r="G95" s="13"/>
      <c r="H95" s="13"/>
      <c r="I95" s="13"/>
      <c r="J95" s="13"/>
      <c r="K95" s="13"/>
      <c r="L95" s="13"/>
      <c r="M95" s="13"/>
      <c r="N95" s="13"/>
      <c r="O95" s="13"/>
      <c r="P95" s="13"/>
      <c r="Q95" s="13"/>
      <c r="R95" s="13"/>
      <c r="S95" s="13"/>
    </row>
    <row r="96" spans="1:19" ht="16.5" thickBot="1" x14ac:dyDescent="0.3">
      <c r="A96" s="137" t="s">
        <v>88</v>
      </c>
      <c r="B96" s="137"/>
      <c r="C96" s="137"/>
      <c r="D96" s="137"/>
      <c r="E96" s="137"/>
      <c r="F96" s="137"/>
      <c r="G96" s="137"/>
      <c r="H96" s="137"/>
      <c r="I96" s="137"/>
      <c r="J96" s="137"/>
      <c r="K96" s="137"/>
      <c r="L96" s="58">
        <f>S53+S67+S91</f>
        <v>0</v>
      </c>
      <c r="M96" s="28" t="s">
        <v>13</v>
      </c>
      <c r="N96" s="13"/>
      <c r="Q96" s="13"/>
      <c r="R96" s="13"/>
      <c r="S96" s="13"/>
    </row>
    <row r="97" spans="1:19" ht="18.75" thickBot="1" x14ac:dyDescent="0.25">
      <c r="A97" s="27"/>
      <c r="B97" s="13"/>
      <c r="C97" s="13"/>
      <c r="D97" s="13"/>
      <c r="E97" s="13"/>
      <c r="F97" s="13"/>
      <c r="G97" s="13"/>
      <c r="H97" s="13"/>
      <c r="I97" s="13"/>
      <c r="J97" s="13"/>
      <c r="K97" s="13"/>
      <c r="L97" s="13"/>
      <c r="M97" s="13"/>
      <c r="N97" s="13"/>
      <c r="O97" s="13"/>
      <c r="P97" s="13"/>
      <c r="Q97" s="13"/>
      <c r="R97" s="13"/>
      <c r="S97" s="13"/>
    </row>
    <row r="98" spans="1:19" ht="16.5" thickBot="1" x14ac:dyDescent="0.25">
      <c r="A98" s="103" t="s">
        <v>14</v>
      </c>
      <c r="B98" s="103"/>
      <c r="C98" s="103"/>
      <c r="D98" s="103"/>
      <c r="E98" s="103"/>
      <c r="F98" s="103"/>
      <c r="G98" s="87">
        <f>L96</f>
        <v>0</v>
      </c>
      <c r="M98" s="20"/>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s="46" customFormat="1" ht="16.5" customHeight="1" x14ac:dyDescent="0.2">
      <c r="A104" s="101" t="s">
        <v>44</v>
      </c>
      <c r="B104" s="101"/>
      <c r="C104" s="101"/>
      <c r="D104" s="101"/>
      <c r="E104" s="101"/>
      <c r="F104" s="101"/>
      <c r="G104" s="101"/>
      <c r="H104" s="101"/>
      <c r="I104" s="101"/>
      <c r="J104" s="101"/>
      <c r="K104" s="101"/>
      <c r="L104" s="101"/>
      <c r="M104" s="101"/>
      <c r="N104" s="101"/>
      <c r="O104" s="101"/>
      <c r="P104" s="101"/>
      <c r="Q104" s="101"/>
      <c r="R104" s="48"/>
    </row>
    <row r="105" spans="1:19" ht="12" customHeight="1" x14ac:dyDescent="0.2">
      <c r="A105" s="38"/>
      <c r="B105" s="38"/>
      <c r="C105" s="38"/>
      <c r="D105" s="38"/>
      <c r="E105" s="38"/>
      <c r="F105" s="38"/>
      <c r="G105" s="38"/>
      <c r="H105" s="38"/>
      <c r="I105" s="38"/>
      <c r="J105" s="38"/>
      <c r="K105" s="38"/>
      <c r="L105" s="38"/>
      <c r="M105" s="38"/>
      <c r="N105" s="38"/>
      <c r="O105" s="38"/>
      <c r="P105" s="38"/>
      <c r="Q105" s="38"/>
      <c r="R105" s="38"/>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s="46" customFormat="1" x14ac:dyDescent="0.2">
      <c r="A107" s="48"/>
      <c r="B107" s="48"/>
      <c r="C107" s="48"/>
      <c r="D107" s="48"/>
      <c r="E107" s="48"/>
      <c r="F107" s="48"/>
      <c r="G107" s="48"/>
      <c r="H107" s="48"/>
      <c r="I107" s="48"/>
      <c r="J107" s="48"/>
      <c r="K107" s="48"/>
      <c r="L107" s="48"/>
      <c r="M107" s="48"/>
      <c r="N107" s="48"/>
      <c r="O107" s="48"/>
      <c r="P107" s="48"/>
      <c r="Q107" s="48"/>
      <c r="R107" s="48"/>
    </row>
    <row r="108" spans="1:19" s="46" customFormat="1"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2"/>
      <c r="C113" s="2"/>
      <c r="D113" s="2"/>
      <c r="E113" s="2"/>
      <c r="F113" s="2"/>
      <c r="G113" s="2"/>
      <c r="H113" s="2"/>
      <c r="I113" s="2"/>
      <c r="J113" s="2"/>
      <c r="K113" s="2"/>
      <c r="L113" s="2"/>
      <c r="M113" s="2"/>
      <c r="N113" s="2"/>
      <c r="O113" s="2"/>
      <c r="P113" s="2"/>
      <c r="Q113" s="2"/>
      <c r="R113" s="2"/>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s="46" customFormat="1" ht="13.5" customHeight="1" x14ac:dyDescent="0.2">
      <c r="A115" s="61"/>
      <c r="B115" s="61"/>
      <c r="C115" s="61"/>
      <c r="D115" s="61"/>
      <c r="E115" s="61"/>
      <c r="F115" s="61"/>
      <c r="G115" s="61"/>
      <c r="H115" s="61"/>
      <c r="I115" s="61"/>
      <c r="J115" s="61"/>
      <c r="K115" s="61"/>
      <c r="L115" s="61"/>
      <c r="M115" s="61"/>
      <c r="N115" s="61"/>
      <c r="O115" s="61"/>
      <c r="P115" s="61"/>
      <c r="Q115" s="61"/>
      <c r="R115" s="61"/>
    </row>
    <row r="116" spans="1:18" s="46" customFormat="1"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2"/>
      <c r="C117" s="2"/>
      <c r="D117" s="2"/>
      <c r="E117" s="2"/>
      <c r="F117" s="2"/>
      <c r="G117" s="2"/>
      <c r="H117" s="2"/>
      <c r="I117" s="2"/>
      <c r="J117" s="2"/>
      <c r="K117" s="2"/>
      <c r="L117" s="2"/>
      <c r="M117" s="2"/>
      <c r="N117" s="2"/>
      <c r="O117" s="2"/>
      <c r="P117" s="2"/>
      <c r="Q117" s="2"/>
      <c r="R117" s="2"/>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2"/>
      <c r="C119" s="2"/>
      <c r="D119" s="2"/>
      <c r="E119" s="2"/>
      <c r="F119" s="2"/>
      <c r="G119" s="2"/>
      <c r="H119" s="2"/>
      <c r="I119" s="2"/>
      <c r="J119" s="2"/>
      <c r="K119" s="2"/>
      <c r="L119" s="2"/>
      <c r="M119" s="2"/>
      <c r="N119" s="2"/>
      <c r="O119" s="2"/>
      <c r="P119" s="2"/>
      <c r="Q119" s="2"/>
      <c r="R119" s="2"/>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2"/>
      <c r="C121" s="2"/>
      <c r="D121" s="2"/>
      <c r="E121" s="2"/>
      <c r="F121" s="2"/>
      <c r="G121" s="2"/>
      <c r="H121" s="2"/>
      <c r="I121" s="2"/>
      <c r="J121" s="2"/>
      <c r="K121" s="2"/>
      <c r="L121" s="2"/>
      <c r="M121" s="2"/>
      <c r="N121" s="2"/>
      <c r="O121" s="2"/>
      <c r="P121" s="2"/>
      <c r="Q121" s="2"/>
      <c r="R121" s="2"/>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2"/>
      <c r="C123" s="2"/>
      <c r="D123" s="2"/>
      <c r="E123" s="2"/>
      <c r="F123" s="2"/>
      <c r="G123" s="2"/>
      <c r="H123" s="2"/>
      <c r="I123" s="2"/>
      <c r="J123" s="2"/>
      <c r="K123" s="2"/>
      <c r="L123" s="2"/>
      <c r="M123" s="2"/>
      <c r="N123" s="2"/>
      <c r="O123" s="2"/>
      <c r="P123" s="2"/>
      <c r="Q123" s="2"/>
      <c r="R123" s="2"/>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s="46" customFormat="1" x14ac:dyDescent="0.2">
      <c r="A126" s="45"/>
      <c r="B126" s="45"/>
      <c r="C126" s="45"/>
      <c r="D126" s="45"/>
      <c r="E126" s="45"/>
      <c r="F126" s="45"/>
      <c r="G126" s="45"/>
      <c r="H126" s="45"/>
      <c r="I126" s="45"/>
      <c r="J126" s="45"/>
      <c r="K126" s="45"/>
      <c r="L126" s="45"/>
      <c r="M126" s="45"/>
      <c r="N126" s="45"/>
      <c r="O126" s="45"/>
      <c r="P126" s="45"/>
      <c r="Q126" s="45"/>
      <c r="R126" s="45"/>
    </row>
    <row r="127" spans="1:18" s="46" customFormat="1" x14ac:dyDescent="0.2">
      <c r="A127" s="45"/>
      <c r="B127" s="45"/>
      <c r="C127" s="45"/>
      <c r="D127" s="45"/>
      <c r="E127" s="45"/>
      <c r="F127" s="45"/>
      <c r="G127" s="45"/>
      <c r="H127" s="45"/>
      <c r="I127" s="45"/>
      <c r="J127" s="45"/>
      <c r="K127" s="45"/>
      <c r="L127" s="45"/>
      <c r="M127" s="45"/>
      <c r="N127" s="45"/>
      <c r="O127" s="45"/>
      <c r="P127" s="45"/>
      <c r="Q127" s="45"/>
      <c r="R127" s="45"/>
    </row>
    <row r="128" spans="1:18" s="46" customFormat="1" x14ac:dyDescent="0.2">
      <c r="A128" s="45"/>
      <c r="B128" s="45"/>
      <c r="C128" s="45"/>
      <c r="D128" s="45"/>
      <c r="E128" s="45"/>
      <c r="F128" s="45"/>
      <c r="G128" s="45"/>
      <c r="H128" s="45"/>
      <c r="I128" s="45"/>
      <c r="J128" s="45"/>
      <c r="K128" s="45"/>
      <c r="L128" s="45"/>
      <c r="M128" s="45"/>
      <c r="N128" s="45"/>
      <c r="O128" s="45"/>
      <c r="P128" s="45"/>
      <c r="Q128" s="45"/>
      <c r="R128" s="45"/>
    </row>
    <row r="129" spans="1:18" s="46" customFormat="1" x14ac:dyDescent="0.2">
      <c r="A129" s="45"/>
      <c r="B129" s="45"/>
      <c r="C129" s="45"/>
      <c r="D129" s="45"/>
      <c r="E129" s="45"/>
      <c r="F129" s="45"/>
      <c r="G129" s="45"/>
      <c r="H129" s="45"/>
      <c r="I129" s="45"/>
      <c r="J129" s="45"/>
      <c r="K129" s="45"/>
      <c r="L129" s="45"/>
      <c r="M129" s="45"/>
      <c r="N129" s="45"/>
      <c r="O129" s="45"/>
      <c r="P129" s="45"/>
      <c r="Q129" s="45"/>
      <c r="R129" s="45"/>
    </row>
    <row r="130" spans="1:18" s="46" customFormat="1" x14ac:dyDescent="0.2">
      <c r="A130" s="45"/>
      <c r="B130" s="45"/>
      <c r="C130" s="45"/>
      <c r="D130" s="45"/>
      <c r="E130" s="45"/>
      <c r="F130" s="45"/>
      <c r="G130" s="45"/>
      <c r="H130" s="45"/>
      <c r="I130" s="45"/>
      <c r="J130" s="45"/>
      <c r="K130" s="45"/>
      <c r="L130" s="45"/>
      <c r="M130" s="45"/>
      <c r="N130" s="45"/>
      <c r="O130" s="45"/>
      <c r="P130" s="45"/>
      <c r="Q130" s="45"/>
      <c r="R130" s="45"/>
    </row>
    <row r="131" spans="1:18" s="46" customFormat="1" x14ac:dyDescent="0.2">
      <c r="A131" s="45"/>
      <c r="B131" s="45"/>
      <c r="C131" s="45"/>
      <c r="D131" s="45"/>
      <c r="E131" s="45"/>
      <c r="F131" s="45"/>
      <c r="G131" s="45"/>
      <c r="H131" s="45"/>
      <c r="I131" s="45"/>
      <c r="J131" s="45"/>
      <c r="K131" s="45"/>
      <c r="L131" s="45"/>
      <c r="M131" s="45"/>
      <c r="N131" s="45"/>
      <c r="O131" s="45"/>
      <c r="P131" s="45"/>
      <c r="Q131" s="45"/>
      <c r="R131" s="45"/>
    </row>
    <row r="132" spans="1:18" s="46" customFormat="1" x14ac:dyDescent="0.2">
      <c r="A132" s="45"/>
      <c r="B132" s="45"/>
      <c r="C132" s="45"/>
      <c r="D132" s="45"/>
      <c r="E132" s="45"/>
      <c r="F132" s="45"/>
      <c r="G132" s="45"/>
      <c r="H132" s="45"/>
      <c r="I132" s="45"/>
      <c r="J132" s="45"/>
      <c r="K132" s="45"/>
      <c r="L132" s="45"/>
      <c r="M132" s="45"/>
      <c r="N132" s="45"/>
      <c r="O132" s="45"/>
      <c r="P132" s="45"/>
      <c r="Q132" s="45"/>
      <c r="R132" s="45"/>
    </row>
    <row r="133" spans="1:18" s="46" customFormat="1" x14ac:dyDescent="0.2">
      <c r="A133" s="47"/>
      <c r="B133" s="47"/>
      <c r="C133" s="47"/>
      <c r="D133" s="47"/>
      <c r="E133" s="47"/>
      <c r="F133" s="47"/>
      <c r="G133" s="47"/>
      <c r="H133" s="47"/>
      <c r="I133" s="47"/>
      <c r="J133" s="47"/>
      <c r="K133" s="47"/>
      <c r="L133" s="47"/>
      <c r="M133" s="47"/>
      <c r="N133" s="47"/>
      <c r="O133" s="47"/>
      <c r="P133" s="47"/>
      <c r="Q133" s="47"/>
      <c r="R133" s="47"/>
    </row>
    <row r="134" spans="1:18" s="46" customFormat="1" x14ac:dyDescent="0.2">
      <c r="A134" s="47"/>
      <c r="B134" s="47"/>
      <c r="C134" s="47"/>
      <c r="D134" s="47"/>
      <c r="E134" s="47"/>
      <c r="F134" s="47"/>
      <c r="G134" s="47"/>
      <c r="H134" s="47"/>
      <c r="I134" s="47"/>
      <c r="J134" s="47"/>
      <c r="K134" s="47"/>
      <c r="L134" s="47"/>
      <c r="M134" s="47"/>
      <c r="N134" s="47"/>
      <c r="O134" s="47"/>
      <c r="P134" s="47"/>
      <c r="Q134" s="47"/>
      <c r="R134" s="47"/>
    </row>
    <row r="135" spans="1:18" s="46" customFormat="1" x14ac:dyDescent="0.2">
      <c r="A135" s="47"/>
      <c r="B135" s="47"/>
      <c r="C135" s="47"/>
      <c r="D135" s="47"/>
      <c r="E135" s="47"/>
      <c r="F135" s="47"/>
      <c r="G135" s="47"/>
      <c r="H135" s="47"/>
      <c r="I135" s="47"/>
      <c r="J135" s="47"/>
      <c r="K135" s="47"/>
      <c r="L135" s="47"/>
      <c r="M135" s="47"/>
      <c r="N135" s="47"/>
      <c r="O135" s="47"/>
      <c r="P135" s="47"/>
      <c r="Q135" s="47"/>
      <c r="R135" s="47"/>
    </row>
    <row r="137" spans="1:18" ht="18" customHeight="1" x14ac:dyDescent="0.25">
      <c r="A137" s="32"/>
      <c r="B137" s="102" t="s">
        <v>16</v>
      </c>
      <c r="C137" s="102"/>
      <c r="D137" s="102"/>
      <c r="E137" s="33"/>
      <c r="F137" s="33"/>
      <c r="G137" s="34"/>
      <c r="H137" s="34"/>
      <c r="I137" s="34"/>
      <c r="J137" s="34"/>
      <c r="K137" s="102" t="s">
        <v>16</v>
      </c>
      <c r="L137" s="102"/>
      <c r="M137" s="102"/>
      <c r="N137" s="102"/>
      <c r="O137" s="102"/>
    </row>
    <row r="138" spans="1:18" ht="15" x14ac:dyDescent="0.25">
      <c r="A138" s="32"/>
      <c r="B138" s="102" t="s">
        <v>17</v>
      </c>
      <c r="C138" s="102"/>
      <c r="D138" s="102"/>
      <c r="E138" s="34"/>
      <c r="F138" s="34"/>
      <c r="G138" s="34"/>
      <c r="H138" s="34"/>
      <c r="I138" s="34"/>
      <c r="J138" s="49"/>
      <c r="K138" s="60" t="s">
        <v>53</v>
      </c>
      <c r="L138" s="60"/>
      <c r="M138" s="60"/>
      <c r="N138" s="60"/>
      <c r="O138" s="60"/>
      <c r="P138" s="46"/>
    </row>
    <row r="141" spans="1:18" ht="21" customHeight="1" x14ac:dyDescent="0.2">
      <c r="A141" s="31" t="s">
        <v>54</v>
      </c>
      <c r="B141" s="98" t="s">
        <v>18</v>
      </c>
      <c r="C141" s="98"/>
      <c r="D141" s="98"/>
      <c r="E141" s="98"/>
      <c r="F141" s="98"/>
      <c r="G141" s="98"/>
      <c r="H141" s="98"/>
      <c r="I141" s="98"/>
    </row>
    <row r="142" spans="1:18" s="46" customFormat="1"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A2:C2"/>
    <mergeCell ref="B45:J45"/>
    <mergeCell ref="B46:J46"/>
    <mergeCell ref="K34:R34"/>
    <mergeCell ref="B142:Q142"/>
    <mergeCell ref="B48:J48"/>
    <mergeCell ref="B37:J37"/>
    <mergeCell ref="B38:J38"/>
    <mergeCell ref="B39:J39"/>
    <mergeCell ref="B40:J40"/>
    <mergeCell ref="B42:J42"/>
    <mergeCell ref="B43:J43"/>
    <mergeCell ref="B44:J44"/>
    <mergeCell ref="B47:J47"/>
    <mergeCell ref="B67:J67"/>
    <mergeCell ref="B90:J90"/>
    <mergeCell ref="B91:J91"/>
    <mergeCell ref="C13:S13"/>
    <mergeCell ref="C14:S14"/>
    <mergeCell ref="C15:S15"/>
    <mergeCell ref="A96:K96"/>
    <mergeCell ref="B84:J84"/>
    <mergeCell ref="B85:J85"/>
    <mergeCell ref="B75:J76"/>
    <mergeCell ref="K75:R75"/>
    <mergeCell ref="B49:J49"/>
    <mergeCell ref="A94:S94"/>
    <mergeCell ref="B88:J88"/>
    <mergeCell ref="B77:J77"/>
    <mergeCell ref="B79:J79"/>
    <mergeCell ref="K61:R61"/>
    <mergeCell ref="B66:J66"/>
    <mergeCell ref="S75:S76"/>
    <mergeCell ref="B86:J86"/>
    <mergeCell ref="B87:J87"/>
    <mergeCell ref="B89:J89"/>
    <mergeCell ref="B80:J80"/>
    <mergeCell ref="B36:J36"/>
    <mergeCell ref="J23:O23"/>
    <mergeCell ref="J24:M24"/>
    <mergeCell ref="B26:L26"/>
    <mergeCell ref="B41:J41"/>
    <mergeCell ref="A29:U29"/>
    <mergeCell ref="A5:G5"/>
    <mergeCell ref="A6:E6"/>
    <mergeCell ref="A8:E8"/>
    <mergeCell ref="A7:B7"/>
    <mergeCell ref="B83:J83"/>
    <mergeCell ref="B51:J51"/>
    <mergeCell ref="A59:S59"/>
    <mergeCell ref="A61:A62"/>
    <mergeCell ref="B61:J62"/>
    <mergeCell ref="A69:S69"/>
    <mergeCell ref="B81:J81"/>
    <mergeCell ref="B82:J82"/>
    <mergeCell ref="B78:J78"/>
    <mergeCell ref="B63:J63"/>
    <mergeCell ref="B64:J64"/>
    <mergeCell ref="B65:J65"/>
    <mergeCell ref="A73:S73"/>
    <mergeCell ref="A75:A76"/>
    <mergeCell ref="A34:A35"/>
    <mergeCell ref="A11:S11"/>
    <mergeCell ref="B34:J35"/>
    <mergeCell ref="A32:S32"/>
    <mergeCell ref="B52:J52"/>
    <mergeCell ref="B53:J53"/>
    <mergeCell ref="B50:J50"/>
    <mergeCell ref="A55:S55"/>
    <mergeCell ref="C18:U18"/>
    <mergeCell ref="C16:S16"/>
    <mergeCell ref="C17:S17"/>
    <mergeCell ref="C19:S19"/>
    <mergeCell ref="C20:S20"/>
    <mergeCell ref="C21:S21"/>
    <mergeCell ref="A98:F98"/>
    <mergeCell ref="A99:F99"/>
    <mergeCell ref="B141:I141"/>
    <mergeCell ref="B143:I143"/>
    <mergeCell ref="B138:D138"/>
    <mergeCell ref="B137:D137"/>
    <mergeCell ref="A114:R114"/>
    <mergeCell ref="A118:R118"/>
    <mergeCell ref="A120:R120"/>
    <mergeCell ref="A122:R122"/>
    <mergeCell ref="A124:R124"/>
    <mergeCell ref="A112:R112"/>
    <mergeCell ref="A102:R102"/>
    <mergeCell ref="A103:R103"/>
    <mergeCell ref="B144:N144"/>
    <mergeCell ref="B145:O145"/>
    <mergeCell ref="A106:R106"/>
    <mergeCell ref="A110:R110"/>
    <mergeCell ref="A104:Q104"/>
    <mergeCell ref="A116:R116"/>
    <mergeCell ref="A108:R108"/>
    <mergeCell ref="K137:O137"/>
  </mergeCells>
  <dataValidations xWindow="1462" yWindow="438" count="7">
    <dataValidation allowBlank="1" showInputMessage="1" showErrorMessage="1" prompt="Proszę wpisać prognozowaną liczbę uczniów bez spacji i kropek" sqref="L38:M38 O38:P38 R38" xr:uid="{00000000-0002-0000-0000-000000000000}"/>
    <dataValidation allowBlank="1" showInputMessage="1" showErrorMessage="1" prompt="Proszę wpisać prognozowaną liczbę uczniów danych klas powiększoną o liczbę uczniów równą liczbie oddziałów danej klasy" sqref="N37 Q37 K37 L39:M39 O39:P39 R39" xr:uid="{00000000-0002-0000-0000-000001000000}"/>
    <dataValidation allowBlank="1" showInputMessage="1" showErrorMessage="1" prompt="Proszę wpisać liczbę uczniów bez spacji i kropek" sqref="K78:R79 R40:R41 O40:P41 L40:M41 K81:R82" xr:uid="{00000000-0002-0000-0000-000002000000}"/>
    <dataValidation allowBlank="1" showInputMessage="1" showErrorMessage="1" prompt="Proszę wpisać kwotę bez spacji i kropek" sqref="N43 Q43 Q80:R80 R47 R49 K65:R67 O49:P50 K42 L44:M44 O45:P45 L46:M46 O47:P47 L48:M48 N80:O80 M50 K85:M85 K87:M88 P84:P85 K83:M83 N84:O88 P87:P88 Q84:R88" xr:uid="{00000000-0002-0000-0000-000003000000}"/>
    <dataValidation allowBlank="1" showInputMessage="1" showErrorMessage="1" prompt="Proszę wpisać Kod TERYT, obowiązujący od 1 stycznia 2020 r. (w przypadku gmin kod 7 - cyfrowy)." sqref="A8:E8" xr:uid="{00000000-0002-0000-0000-000004000000}"/>
    <dataValidation allowBlank="1" showInputMessage="1" showErrorMessage="1" prompt="Proszę wpisać prognozowaną liczbę uczniów danych klas " sqref="L64" xr:uid="{00000000-0002-0000-0000-000005000000}"/>
    <dataValidation allowBlank="1" showInputMessage="1" showErrorMessage="1" prompt="Proszę wpisać prognozowaną liczbę uczniów danych klas" sqref="K64 M64:R64" xr:uid="{00000000-0002-0000-0000-000006000000}"/>
  </dataValidations>
  <pageMargins left="0.7" right="0.7" top="0.75" bottom="0.75" header="0.3" footer="0.3"/>
  <pageSetup paperSize="9" scale="38" fitToHeight="0" orientation="portrait" r:id="rId1"/>
  <ignoredErrors>
    <ignoredError sqref="A75:S77 A83:S91 A78:J82 S78:S8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DE46-73A0-4720-BB5D-0DA452F64F73}">
  <sheetPr>
    <tabColor rgb="FF00B0F0"/>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89" t="s">
        <v>96</v>
      </c>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M37*178.2</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P37*427.68</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K38*178.2</f>
        <v>0</v>
      </c>
      <c r="L44" s="12">
        <f>L38*178.2</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N38*332.64</f>
        <v>0</v>
      </c>
      <c r="O45" s="12">
        <f>O38*427.68</f>
        <v>0</v>
      </c>
      <c r="P45" s="70"/>
      <c r="Q45" s="12">
        <f>Q38*594</f>
        <v>0</v>
      </c>
      <c r="R45" s="12">
        <f>R38*594</f>
        <v>0</v>
      </c>
      <c r="S45" s="65">
        <f>SUM(N45:O45,Q45:R45)</f>
        <v>0</v>
      </c>
    </row>
    <row r="46" spans="1:20" ht="70.900000000000006" customHeight="1" x14ac:dyDescent="0.2">
      <c r="A46" s="8">
        <v>10</v>
      </c>
      <c r="B46" s="109" t="s">
        <v>65</v>
      </c>
      <c r="C46" s="110"/>
      <c r="D46" s="110"/>
      <c r="E46" s="110"/>
      <c r="F46" s="110"/>
      <c r="G46" s="110"/>
      <c r="H46" s="110"/>
      <c r="I46" s="110"/>
      <c r="J46" s="111"/>
      <c r="K46" s="12">
        <f>K39*178.2</f>
        <v>0</v>
      </c>
      <c r="L46" s="12">
        <f>L39*178.2</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N39*332.64</f>
        <v>0</v>
      </c>
      <c r="O47" s="12">
        <f>O39*427.68</f>
        <v>0</v>
      </c>
      <c r="P47" s="70"/>
      <c r="Q47" s="12">
        <f>Q39*594</f>
        <v>0</v>
      </c>
      <c r="R47" s="12">
        <f>R39*594</f>
        <v>0</v>
      </c>
      <c r="S47" s="65">
        <f>SUM(N47:O47,Q47:R47)</f>
        <v>0</v>
      </c>
    </row>
    <row r="48" spans="1:20" ht="70.150000000000006" customHeight="1" x14ac:dyDescent="0.2">
      <c r="A48" s="8">
        <v>12</v>
      </c>
      <c r="B48" s="109" t="s">
        <v>67</v>
      </c>
      <c r="C48" s="110"/>
      <c r="D48" s="110"/>
      <c r="E48" s="110"/>
      <c r="F48" s="110"/>
      <c r="G48" s="110"/>
      <c r="H48" s="110"/>
      <c r="I48" s="110"/>
      <c r="J48" s="111"/>
      <c r="K48" s="12">
        <f>K40*178.2</f>
        <v>0</v>
      </c>
      <c r="L48" s="12">
        <f>L40*178.2</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N40*332.64</f>
        <v>0</v>
      </c>
      <c r="O49" s="12">
        <f>O40*427.68</f>
        <v>0</v>
      </c>
      <c r="P49" s="70"/>
      <c r="Q49" s="12">
        <f>Q40*594</f>
        <v>0</v>
      </c>
      <c r="R49" s="12">
        <f>R40*594</f>
        <v>0</v>
      </c>
      <c r="S49" s="65">
        <f>SUM(N49:O49,Q49:R49)</f>
        <v>0</v>
      </c>
    </row>
    <row r="50" spans="1:19" ht="111.6" customHeight="1" x14ac:dyDescent="0.2">
      <c r="A50" s="8">
        <v>14</v>
      </c>
      <c r="B50" s="109" t="s">
        <v>69</v>
      </c>
      <c r="C50" s="110"/>
      <c r="D50" s="110"/>
      <c r="E50" s="110"/>
      <c r="F50" s="110"/>
      <c r="G50" s="110"/>
      <c r="H50" s="110"/>
      <c r="I50" s="110"/>
      <c r="J50" s="111"/>
      <c r="K50" s="12">
        <f>K41*178.2</f>
        <v>0</v>
      </c>
      <c r="L50" s="12">
        <f>L41*178.2</f>
        <v>0</v>
      </c>
      <c r="M50" s="70"/>
      <c r="N50" s="12">
        <f>N41*332.64</f>
        <v>0</v>
      </c>
      <c r="O50" s="12">
        <f>O41*427.68</f>
        <v>0</v>
      </c>
      <c r="P50" s="70"/>
      <c r="Q50" s="12">
        <f>Q41*594</f>
        <v>0</v>
      </c>
      <c r="R50" s="12">
        <f>R41*594</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K64*138.6</f>
        <v>0</v>
      </c>
      <c r="L65" s="29">
        <f>L64*138.6</f>
        <v>0</v>
      </c>
      <c r="M65" s="29">
        <f>M64*138.6</f>
        <v>0</v>
      </c>
      <c r="N65" s="29">
        <f>N64*69.3</f>
        <v>0</v>
      </c>
      <c r="O65" s="29">
        <f>O64*69.3</f>
        <v>0</v>
      </c>
      <c r="P65" s="29">
        <f>P64*69.3</f>
        <v>0</v>
      </c>
      <c r="Q65" s="29">
        <f>Q64*69.3</f>
        <v>0</v>
      </c>
      <c r="R65" s="29">
        <f>R64*69.3</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K78*178.2</f>
        <v>0</v>
      </c>
      <c r="L83" s="12">
        <f>L78*178.2</f>
        <v>0</v>
      </c>
      <c r="M83" s="12">
        <f>M78*178.2</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N78*332.64</f>
        <v>0</v>
      </c>
      <c r="O84" s="12">
        <f>O78*427.68</f>
        <v>0</v>
      </c>
      <c r="P84" s="12">
        <f>P78*427.68</f>
        <v>0</v>
      </c>
      <c r="Q84" s="12">
        <f>Q78*594</f>
        <v>0</v>
      </c>
      <c r="R84" s="12">
        <f>R78*594</f>
        <v>0</v>
      </c>
      <c r="S84" s="12">
        <f>SUM(N84:R84)</f>
        <v>0</v>
      </c>
    </row>
    <row r="85" spans="1:19" ht="73.150000000000006" customHeight="1" x14ac:dyDescent="0.2">
      <c r="A85" s="8">
        <v>8</v>
      </c>
      <c r="B85" s="109" t="s">
        <v>81</v>
      </c>
      <c r="C85" s="110"/>
      <c r="D85" s="110"/>
      <c r="E85" s="110"/>
      <c r="F85" s="110"/>
      <c r="G85" s="110"/>
      <c r="H85" s="110"/>
      <c r="I85" s="110"/>
      <c r="J85" s="111"/>
      <c r="K85" s="12">
        <f>K79*138.6</f>
        <v>0</v>
      </c>
      <c r="L85" s="12">
        <f>L79*138.6</f>
        <v>0</v>
      </c>
      <c r="M85" s="12">
        <f>M79*138.6</f>
        <v>0</v>
      </c>
      <c r="N85" s="12">
        <f>N79*69.3</f>
        <v>0</v>
      </c>
      <c r="O85" s="12">
        <f>O79*69.3</f>
        <v>0</v>
      </c>
      <c r="P85" s="12">
        <f>P79*69.3</f>
        <v>0</v>
      </c>
      <c r="Q85" s="12">
        <f>Q79*69.3</f>
        <v>0</v>
      </c>
      <c r="R85" s="12">
        <f>R79*69.3</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N80*24.75</f>
        <v>0</v>
      </c>
      <c r="O86" s="70"/>
      <c r="P86" s="12">
        <f>P80*24.75</f>
        <v>0</v>
      </c>
      <c r="Q86" s="12">
        <f>Q80*24.75</f>
        <v>0</v>
      </c>
      <c r="R86" s="70"/>
      <c r="S86" s="12">
        <f>SUM(N86,P86:Q86)</f>
        <v>0</v>
      </c>
    </row>
    <row r="87" spans="1:19" ht="111.6" customHeight="1" x14ac:dyDescent="0.2">
      <c r="A87" s="8">
        <v>10</v>
      </c>
      <c r="B87" s="109" t="s">
        <v>83</v>
      </c>
      <c r="C87" s="110"/>
      <c r="D87" s="110"/>
      <c r="E87" s="110"/>
      <c r="F87" s="110"/>
      <c r="G87" s="110"/>
      <c r="H87" s="110"/>
      <c r="I87" s="110"/>
      <c r="J87" s="111"/>
      <c r="K87" s="12">
        <f>K81*178.2</f>
        <v>0</v>
      </c>
      <c r="L87" s="12">
        <f>L81*178.2</f>
        <v>0</v>
      </c>
      <c r="M87" s="12">
        <f>M81*178.2</f>
        <v>0</v>
      </c>
      <c r="N87" s="12">
        <f>N81*332.64</f>
        <v>0</v>
      </c>
      <c r="O87" s="12">
        <f>O81*427.68</f>
        <v>0</v>
      </c>
      <c r="P87" s="12">
        <f>P81*427.68</f>
        <v>0</v>
      </c>
      <c r="Q87" s="12">
        <f>Q81*594</f>
        <v>0</v>
      </c>
      <c r="R87" s="12">
        <f>R81*594</f>
        <v>0</v>
      </c>
      <c r="S87" s="12">
        <f>SUM(K87:R87)</f>
        <v>0</v>
      </c>
    </row>
    <row r="88" spans="1:19" ht="84" customHeight="1" x14ac:dyDescent="0.2">
      <c r="A88" s="8">
        <v>11</v>
      </c>
      <c r="B88" s="109" t="s">
        <v>84</v>
      </c>
      <c r="C88" s="110"/>
      <c r="D88" s="110"/>
      <c r="E88" s="110"/>
      <c r="F88" s="110"/>
      <c r="G88" s="110"/>
      <c r="H88" s="110"/>
      <c r="I88" s="110"/>
      <c r="J88" s="111"/>
      <c r="K88" s="12">
        <f>K82*138.6</f>
        <v>0</v>
      </c>
      <c r="L88" s="12">
        <f>L82*138.6</f>
        <v>0</v>
      </c>
      <c r="M88" s="12">
        <f>M82*138.6</f>
        <v>0</v>
      </c>
      <c r="N88" s="12">
        <f>N82*69.3</f>
        <v>0</v>
      </c>
      <c r="O88" s="12">
        <f>O82*69.3</f>
        <v>0</v>
      </c>
      <c r="P88" s="12">
        <f>P82*69.3</f>
        <v>0</v>
      </c>
      <c r="Q88" s="12">
        <f>Q82*69.3</f>
        <v>0</v>
      </c>
      <c r="R88" s="12">
        <f>R82*69.3</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0ECEC478-5975-4E0F-AAEB-30FFCA5102E7}"/>
    <dataValidation allowBlank="1" showInputMessage="1" showErrorMessage="1" prompt="Proszę wpisać prognozowaną liczbę uczniów danych klas " sqref="L64" xr:uid="{DB2163C9-D486-41E7-9418-CC7BCFF4E487}"/>
    <dataValidation allowBlank="1" showInputMessage="1" showErrorMessage="1" prompt="Proszę wpisać Kod TERYT, obowiązujący od 1 stycznia 2020 r. (w przypadku gmin kod 7 - cyfrowy)." sqref="A8:E8" xr:uid="{3BA86FAE-39E4-4006-86BC-9774EB05CF71}"/>
    <dataValidation allowBlank="1" showInputMessage="1" showErrorMessage="1" prompt="Proszę wpisać kwotę bez spacji i kropek" sqref="N43 Q43 Q80:R80 R47 R49 Q84:R88 O49:P50 K42 L44:M44 O45:P45 L46:M46 O47:P47 L48:M48 N80:O80 M50 K85:M85 K87:M88 P84:P85 K83:M83 N84:O88 P87:P88 K65:R67" xr:uid="{4A2052BA-0911-4E1E-89EA-3A2E515595EC}"/>
    <dataValidation allowBlank="1" showInputMessage="1" showErrorMessage="1" prompt="Proszę wpisać liczbę uczniów bez spacji i kropek" sqref="K78:R79 R40:R41 O40:P41 L40:M41 K81:R82" xr:uid="{6BB160FF-2085-4EB2-8E02-8CD3313C7279}"/>
    <dataValidation allowBlank="1" showInputMessage="1" showErrorMessage="1" prompt="Proszę wpisać prognozowaną liczbę uczniów danych klas powiększoną o liczbę uczniów równą liczbie oddziałów danej klasy" sqref="N37 Q37 K37 L39:M39 O39:P39 R39" xr:uid="{0C8D76AA-E789-4E43-BCD8-79AE50CDA042}"/>
    <dataValidation allowBlank="1" showInputMessage="1" showErrorMessage="1" prompt="Proszę wpisać prognozowaną liczbę uczniów bez spacji i kropek" sqref="L38:M38 O38:P38 R38" xr:uid="{6E31870E-B8E3-402D-A7EA-115A60669089}"/>
  </dataValidations>
  <pageMargins left="0.7" right="0.7" top="0.75" bottom="0.75" header="0.3" footer="0.3"/>
  <pageSetup paperSize="9" scale="40" fitToHeight="0" orientation="portrait" r:id="rId1"/>
  <ignoredErrors>
    <ignoredError sqref="A75:S77 A83:S91 A78:J82 S78:S8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B9465-2A45-45B9-8469-E342932527F4}">
  <sheetPr>
    <tabColor rgb="FFFF00FF"/>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90" t="s">
        <v>96</v>
      </c>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M37*249.48</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P37*449.06</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K38*249.48</f>
        <v>0</v>
      </c>
      <c r="L44" s="12">
        <f>L38*249.48</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N38*349.27</f>
        <v>0</v>
      </c>
      <c r="O45" s="12">
        <f>O38*449.06</f>
        <v>0</v>
      </c>
      <c r="P45" s="70"/>
      <c r="Q45" s="12">
        <f>Q38*623.7</f>
        <v>0</v>
      </c>
      <c r="R45" s="12">
        <f>R38*623.7</f>
        <v>0</v>
      </c>
      <c r="S45" s="65">
        <f>SUM(N45:O45,Q45:R45)</f>
        <v>0</v>
      </c>
    </row>
    <row r="46" spans="1:20" ht="70.900000000000006" customHeight="1" x14ac:dyDescent="0.2">
      <c r="A46" s="8">
        <v>10</v>
      </c>
      <c r="B46" s="109" t="s">
        <v>65</v>
      </c>
      <c r="C46" s="110"/>
      <c r="D46" s="110"/>
      <c r="E46" s="110"/>
      <c r="F46" s="110"/>
      <c r="G46" s="110"/>
      <c r="H46" s="110"/>
      <c r="I46" s="110"/>
      <c r="J46" s="111"/>
      <c r="K46" s="12">
        <f>K39*249.48</f>
        <v>0</v>
      </c>
      <c r="L46" s="12">
        <f>L39*249.48</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N39*349.27</f>
        <v>0</v>
      </c>
      <c r="O47" s="12">
        <f>O39*449.06</f>
        <v>0</v>
      </c>
      <c r="P47" s="70"/>
      <c r="Q47" s="12">
        <f>Q39*623.7</f>
        <v>0</v>
      </c>
      <c r="R47" s="12">
        <f>R39*623.7</f>
        <v>0</v>
      </c>
      <c r="S47" s="65">
        <f>SUM(N47:O47,Q47:R47)</f>
        <v>0</v>
      </c>
    </row>
    <row r="48" spans="1:20" ht="70.150000000000006" customHeight="1" x14ac:dyDescent="0.2">
      <c r="A48" s="8">
        <v>12</v>
      </c>
      <c r="B48" s="109" t="s">
        <v>67</v>
      </c>
      <c r="C48" s="110"/>
      <c r="D48" s="110"/>
      <c r="E48" s="110"/>
      <c r="F48" s="110"/>
      <c r="G48" s="110"/>
      <c r="H48" s="110"/>
      <c r="I48" s="110"/>
      <c r="J48" s="111"/>
      <c r="K48" s="12">
        <f>K40*249.48</f>
        <v>0</v>
      </c>
      <c r="L48" s="12">
        <f>L40*249.48</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N40*349.27</f>
        <v>0</v>
      </c>
      <c r="O49" s="12">
        <f>O40*449.06</f>
        <v>0</v>
      </c>
      <c r="P49" s="70"/>
      <c r="Q49" s="12">
        <f>Q40*623.7</f>
        <v>0</v>
      </c>
      <c r="R49" s="12">
        <f>R40*623.7</f>
        <v>0</v>
      </c>
      <c r="S49" s="65">
        <f>SUM(N49:O49,Q49:R49)</f>
        <v>0</v>
      </c>
    </row>
    <row r="50" spans="1:19" ht="111.6" customHeight="1" x14ac:dyDescent="0.2">
      <c r="A50" s="8">
        <v>14</v>
      </c>
      <c r="B50" s="109" t="s">
        <v>69</v>
      </c>
      <c r="C50" s="110"/>
      <c r="D50" s="110"/>
      <c r="E50" s="110"/>
      <c r="F50" s="110"/>
      <c r="G50" s="110"/>
      <c r="H50" s="110"/>
      <c r="I50" s="110"/>
      <c r="J50" s="111"/>
      <c r="K50" s="12">
        <f>K41*249.48</f>
        <v>0</v>
      </c>
      <c r="L50" s="12">
        <f>L41*249.48</f>
        <v>0</v>
      </c>
      <c r="M50" s="70"/>
      <c r="N50" s="12">
        <f>N41*349.27</f>
        <v>0</v>
      </c>
      <c r="O50" s="12">
        <f>O41*449.06</f>
        <v>0</v>
      </c>
      <c r="P50" s="70"/>
      <c r="Q50" s="12">
        <f>Q41*623.7</f>
        <v>0</v>
      </c>
      <c r="R50" s="12">
        <f>R41*623.7</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K64*138.6</f>
        <v>0</v>
      </c>
      <c r="L65" s="29">
        <f>L64*138.6</f>
        <v>0</v>
      </c>
      <c r="M65" s="29">
        <f>M64*138.6</f>
        <v>0</v>
      </c>
      <c r="N65" s="29">
        <f>N64*69.3</f>
        <v>0</v>
      </c>
      <c r="O65" s="29">
        <f>O64*69.3</f>
        <v>0</v>
      </c>
      <c r="P65" s="29">
        <f>P64*69.3</f>
        <v>0</v>
      </c>
      <c r="Q65" s="29">
        <f>Q64*69.3</f>
        <v>0</v>
      </c>
      <c r="R65" s="29">
        <f>R64*69.3</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K78*249.48</f>
        <v>0</v>
      </c>
      <c r="L83" s="12">
        <f>L78*249.48</f>
        <v>0</v>
      </c>
      <c r="M83" s="12">
        <f>M78*249.48</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N78*349.27</f>
        <v>0</v>
      </c>
      <c r="O84" s="12">
        <f>O78*449.06</f>
        <v>0</v>
      </c>
      <c r="P84" s="12">
        <f>P78*449.06</f>
        <v>0</v>
      </c>
      <c r="Q84" s="12">
        <f>Q78*623.7</f>
        <v>0</v>
      </c>
      <c r="R84" s="12">
        <f>R78*623.7</f>
        <v>0</v>
      </c>
      <c r="S84" s="12">
        <f>SUM(N84:R84)</f>
        <v>0</v>
      </c>
    </row>
    <row r="85" spans="1:19" ht="73.150000000000006" customHeight="1" x14ac:dyDescent="0.2">
      <c r="A85" s="8">
        <v>8</v>
      </c>
      <c r="B85" s="109" t="s">
        <v>81</v>
      </c>
      <c r="C85" s="110"/>
      <c r="D85" s="110"/>
      <c r="E85" s="110"/>
      <c r="F85" s="110"/>
      <c r="G85" s="110"/>
      <c r="H85" s="110"/>
      <c r="I85" s="110"/>
      <c r="J85" s="111"/>
      <c r="K85" s="12">
        <f>K79*138.6</f>
        <v>0</v>
      </c>
      <c r="L85" s="12">
        <f>L79*138.6</f>
        <v>0</v>
      </c>
      <c r="M85" s="12">
        <f>M79*138.6</f>
        <v>0</v>
      </c>
      <c r="N85" s="12">
        <f>N79*69.3</f>
        <v>0</v>
      </c>
      <c r="O85" s="12">
        <f>O79*69.3</f>
        <v>0</v>
      </c>
      <c r="P85" s="12">
        <f>P79*69.3</f>
        <v>0</v>
      </c>
      <c r="Q85" s="12">
        <f>Q79*69.3</f>
        <v>0</v>
      </c>
      <c r="R85" s="12">
        <f>R79*69.3</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N80*51.98</f>
        <v>0</v>
      </c>
      <c r="O86" s="70"/>
      <c r="P86" s="12">
        <f>P80*51.98</f>
        <v>0</v>
      </c>
      <c r="Q86" s="12">
        <f>Q80*51.98</f>
        <v>0</v>
      </c>
      <c r="R86" s="70"/>
      <c r="S86" s="12">
        <f>SUM(N86,P86:Q86)</f>
        <v>0</v>
      </c>
    </row>
    <row r="87" spans="1:19" ht="111.6" customHeight="1" x14ac:dyDescent="0.2">
      <c r="A87" s="8">
        <v>10</v>
      </c>
      <c r="B87" s="109" t="s">
        <v>83</v>
      </c>
      <c r="C87" s="110"/>
      <c r="D87" s="110"/>
      <c r="E87" s="110"/>
      <c r="F87" s="110"/>
      <c r="G87" s="110"/>
      <c r="H87" s="110"/>
      <c r="I87" s="110"/>
      <c r="J87" s="111"/>
      <c r="K87" s="12">
        <f>K81*249.48</f>
        <v>0</v>
      </c>
      <c r="L87" s="12">
        <f>L81*249.48</f>
        <v>0</v>
      </c>
      <c r="M87" s="12">
        <f>M81*249.48</f>
        <v>0</v>
      </c>
      <c r="N87" s="12">
        <f>N81*349.27</f>
        <v>0</v>
      </c>
      <c r="O87" s="12">
        <f>O81*449.06</f>
        <v>0</v>
      </c>
      <c r="P87" s="12">
        <f>P81*449.06</f>
        <v>0</v>
      </c>
      <c r="Q87" s="12">
        <f>Q81*623.7</f>
        <v>0</v>
      </c>
      <c r="R87" s="12">
        <f>R81*623.7</f>
        <v>0</v>
      </c>
      <c r="S87" s="12">
        <f>SUM(K87:R87)</f>
        <v>0</v>
      </c>
    </row>
    <row r="88" spans="1:19" ht="84" customHeight="1" x14ac:dyDescent="0.2">
      <c r="A88" s="8">
        <v>11</v>
      </c>
      <c r="B88" s="109" t="s">
        <v>84</v>
      </c>
      <c r="C88" s="110"/>
      <c r="D88" s="110"/>
      <c r="E88" s="110"/>
      <c r="F88" s="110"/>
      <c r="G88" s="110"/>
      <c r="H88" s="110"/>
      <c r="I88" s="110"/>
      <c r="J88" s="111"/>
      <c r="K88" s="12">
        <f>K82*138.6</f>
        <v>0</v>
      </c>
      <c r="L88" s="12">
        <f>L82*138.6</f>
        <v>0</v>
      </c>
      <c r="M88" s="12">
        <f>M82*138.6</f>
        <v>0</v>
      </c>
      <c r="N88" s="12">
        <f>N82*69.3</f>
        <v>0</v>
      </c>
      <c r="O88" s="12">
        <f>O82*69.3</f>
        <v>0</v>
      </c>
      <c r="P88" s="12">
        <f>P82*69.3</f>
        <v>0</v>
      </c>
      <c r="Q88" s="12">
        <f>Q82*69.3</f>
        <v>0</v>
      </c>
      <c r="R88" s="12">
        <f>R82*69.3</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16D29308-620D-4E5C-8C50-74161ED0CD80}"/>
    <dataValidation allowBlank="1" showInputMessage="1" showErrorMessage="1" prompt="Proszę wpisać prognozowaną liczbę uczniów danych klas " sqref="L64" xr:uid="{DD14ABC9-A2C7-4D5C-85DD-5DCCD1F2CF07}"/>
    <dataValidation allowBlank="1" showInputMessage="1" showErrorMessage="1" prompt="Proszę wpisać Kod TERYT, obowiązujący od 1 stycznia 2020 r. (w przypadku gmin kod 7 - cyfrowy)." sqref="A8:E8" xr:uid="{98FFFDE3-F485-4211-95C3-3DF0969EA9CD}"/>
    <dataValidation allowBlank="1" showInputMessage="1" showErrorMessage="1" prompt="Proszę wpisać kwotę bez spacji i kropek" sqref="N43 Q43 Q80:R80 R47 R49 K65:R67 O49:P50 K42 L44:M44 O45:P45 L46:M46 O47:P47 L48:M48 N80:O80 M50 K85:M85 K87:M88 P84:P85 K83:M83 N84:O88 P87:P88 Q84:R88" xr:uid="{DB60BC34-1D31-44BA-8D61-F9719352E3CD}"/>
    <dataValidation allowBlank="1" showInputMessage="1" showErrorMessage="1" prompt="Proszę wpisać liczbę uczniów bez spacji i kropek" sqref="K78:R79 R40:R41 O40:P41 L40:M41 K81:R82" xr:uid="{368B1F73-7DBA-4A54-8B25-FE4A08A519E2}"/>
    <dataValidation allowBlank="1" showInputMessage="1" showErrorMessage="1" prompt="Proszę wpisać prognozowaną liczbę uczniów danych klas powiększoną o liczbę uczniów równą liczbie oddziałów danej klasy" sqref="N37 Q37 K37 L39:M39 O39:P39 R39" xr:uid="{29E707AC-8C8A-4263-AE71-AC3DB47B9597}"/>
    <dataValidation allowBlank="1" showInputMessage="1" showErrorMessage="1" prompt="Proszę wpisać prognozowaną liczbę uczniów bez spacji i kropek" sqref="L38:M38 O38:P38 R38" xr:uid="{4D617AF6-281A-4141-B45C-E87D8EB7CAE0}"/>
  </dataValidations>
  <pageMargins left="0.7" right="0.7" top="0.75" bottom="0.75" header="0.3" footer="0.3"/>
  <pageSetup paperSize="9" scale="40" fitToHeight="0" orientation="portrait" r:id="rId1"/>
  <ignoredErrors>
    <ignoredError sqref="A75:S77 A83:S91 A78:J82 S78:S8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E253-F5A8-4A82-B835-6F9210283A1D}">
  <sheetPr>
    <tabColor rgb="FF00B050"/>
    <pageSetUpPr fitToPage="1"/>
  </sheetPr>
  <dimension ref="A2:U145"/>
  <sheetViews>
    <sheetView zoomScale="85" zoomScaleNormal="85" workbookViewId="0">
      <selection activeCell="B3" sqref="B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91" t="s">
        <v>96</v>
      </c>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M37*249.48</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P37*449.06</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K38*249.48</f>
        <v>0</v>
      </c>
      <c r="L44" s="12">
        <f>L38*249.48</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N38*349.27</f>
        <v>0</v>
      </c>
      <c r="O45" s="12">
        <f>O38*449.06</f>
        <v>0</v>
      </c>
      <c r="P45" s="70"/>
      <c r="Q45" s="12">
        <f>Q38*623.7</f>
        <v>0</v>
      </c>
      <c r="R45" s="12">
        <f>R38*623.7</f>
        <v>0</v>
      </c>
      <c r="S45" s="65">
        <f>SUM(N45:O45,Q45:R45)</f>
        <v>0</v>
      </c>
    </row>
    <row r="46" spans="1:20" ht="70.900000000000006" customHeight="1" x14ac:dyDescent="0.2">
      <c r="A46" s="8">
        <v>10</v>
      </c>
      <c r="B46" s="109" t="s">
        <v>65</v>
      </c>
      <c r="C46" s="110"/>
      <c r="D46" s="110"/>
      <c r="E46" s="110"/>
      <c r="F46" s="110"/>
      <c r="G46" s="110"/>
      <c r="H46" s="110"/>
      <c r="I46" s="110"/>
      <c r="J46" s="111"/>
      <c r="K46" s="12">
        <f>K39*249.48</f>
        <v>0</v>
      </c>
      <c r="L46" s="12">
        <f>L39*249.48</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N39*349.27</f>
        <v>0</v>
      </c>
      <c r="O47" s="12">
        <f>O39*449.06</f>
        <v>0</v>
      </c>
      <c r="P47" s="70"/>
      <c r="Q47" s="12">
        <f>Q39*623.7</f>
        <v>0</v>
      </c>
      <c r="R47" s="12">
        <f>R39*623.7</f>
        <v>0</v>
      </c>
      <c r="S47" s="65">
        <f>SUM(N47:O47,Q47:R47)</f>
        <v>0</v>
      </c>
    </row>
    <row r="48" spans="1:20" ht="70.150000000000006" customHeight="1" x14ac:dyDescent="0.2">
      <c r="A48" s="8">
        <v>12</v>
      </c>
      <c r="B48" s="109" t="s">
        <v>67</v>
      </c>
      <c r="C48" s="110"/>
      <c r="D48" s="110"/>
      <c r="E48" s="110"/>
      <c r="F48" s="110"/>
      <c r="G48" s="110"/>
      <c r="H48" s="110"/>
      <c r="I48" s="110"/>
      <c r="J48" s="111"/>
      <c r="K48" s="12">
        <f>K40*249.48</f>
        <v>0</v>
      </c>
      <c r="L48" s="12">
        <f>L40*249.48</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N40*349.27</f>
        <v>0</v>
      </c>
      <c r="O49" s="12">
        <f>O40*449.06</f>
        <v>0</v>
      </c>
      <c r="P49" s="70"/>
      <c r="Q49" s="12">
        <f>Q40*623.7</f>
        <v>0</v>
      </c>
      <c r="R49" s="12">
        <f>R40*623.7</f>
        <v>0</v>
      </c>
      <c r="S49" s="65">
        <f>SUM(N49:O49,Q49:R49)</f>
        <v>0</v>
      </c>
    </row>
    <row r="50" spans="1:19" ht="111.6" customHeight="1" x14ac:dyDescent="0.2">
      <c r="A50" s="8">
        <v>14</v>
      </c>
      <c r="B50" s="109" t="s">
        <v>69</v>
      </c>
      <c r="C50" s="110"/>
      <c r="D50" s="110"/>
      <c r="E50" s="110"/>
      <c r="F50" s="110"/>
      <c r="G50" s="110"/>
      <c r="H50" s="110"/>
      <c r="I50" s="110"/>
      <c r="J50" s="111"/>
      <c r="K50" s="12">
        <f>K41*249.48</f>
        <v>0</v>
      </c>
      <c r="L50" s="12">
        <f>L41*249.48</f>
        <v>0</v>
      </c>
      <c r="M50" s="70"/>
      <c r="N50" s="12">
        <f>N41*349.27</f>
        <v>0</v>
      </c>
      <c r="O50" s="12">
        <f>O41*449.06</f>
        <v>0</v>
      </c>
      <c r="P50" s="70"/>
      <c r="Q50" s="12">
        <f>Q41*623.7</f>
        <v>0</v>
      </c>
      <c r="R50" s="12">
        <f>R41*623.7</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K64*123.75</f>
        <v>0</v>
      </c>
      <c r="L65" s="29">
        <f>L64*123.75</f>
        <v>0</v>
      </c>
      <c r="M65" s="29">
        <f>M64*123.75</f>
        <v>0</v>
      </c>
      <c r="N65" s="29">
        <f>N64*61.88</f>
        <v>0</v>
      </c>
      <c r="O65" s="29">
        <f>O64*61.88</f>
        <v>0</v>
      </c>
      <c r="P65" s="29">
        <f>P64*61.88</f>
        <v>0</v>
      </c>
      <c r="Q65" s="29">
        <f>Q64*61.88</f>
        <v>0</v>
      </c>
      <c r="R65" s="29">
        <f>R64*61.88</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K78*249.48</f>
        <v>0</v>
      </c>
      <c r="L83" s="12">
        <f>L78*249.48</f>
        <v>0</v>
      </c>
      <c r="M83" s="12">
        <f>M78*249.48</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N78*349.27</f>
        <v>0</v>
      </c>
      <c r="O84" s="12">
        <f>O78*449.06</f>
        <v>0</v>
      </c>
      <c r="P84" s="12">
        <f>P78*449.06</f>
        <v>0</v>
      </c>
      <c r="Q84" s="12">
        <f>Q78*623.7</f>
        <v>0</v>
      </c>
      <c r="R84" s="12">
        <f>R78*623.7</f>
        <v>0</v>
      </c>
      <c r="S84" s="12">
        <f>SUM(N84:R84)</f>
        <v>0</v>
      </c>
    </row>
    <row r="85" spans="1:19" ht="73.150000000000006" customHeight="1" x14ac:dyDescent="0.2">
      <c r="A85" s="8">
        <v>8</v>
      </c>
      <c r="B85" s="109" t="s">
        <v>81</v>
      </c>
      <c r="C85" s="110"/>
      <c r="D85" s="110"/>
      <c r="E85" s="110"/>
      <c r="F85" s="110"/>
      <c r="G85" s="110"/>
      <c r="H85" s="110"/>
      <c r="I85" s="110"/>
      <c r="J85" s="111"/>
      <c r="K85" s="12">
        <f>K79*123.75</f>
        <v>0</v>
      </c>
      <c r="L85" s="12">
        <f>L79*123.75</f>
        <v>0</v>
      </c>
      <c r="M85" s="12">
        <f>M79*123.75</f>
        <v>0</v>
      </c>
      <c r="N85" s="12">
        <f>N79*61.88</f>
        <v>0</v>
      </c>
      <c r="O85" s="12">
        <f>O79*61.88</f>
        <v>0</v>
      </c>
      <c r="P85" s="12">
        <f>P79*61.88</f>
        <v>0</v>
      </c>
      <c r="Q85" s="12">
        <f>Q79*61.88</f>
        <v>0</v>
      </c>
      <c r="R85" s="12">
        <f>R79*61.88</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N80*51.98</f>
        <v>0</v>
      </c>
      <c r="O86" s="70"/>
      <c r="P86" s="12">
        <f>P80*51.98</f>
        <v>0</v>
      </c>
      <c r="Q86" s="12">
        <f>Q80*51.98</f>
        <v>0</v>
      </c>
      <c r="R86" s="70"/>
      <c r="S86" s="12">
        <f>SUM(N86,P86:Q86)</f>
        <v>0</v>
      </c>
    </row>
    <row r="87" spans="1:19" ht="111.6" customHeight="1" x14ac:dyDescent="0.2">
      <c r="A87" s="8">
        <v>10</v>
      </c>
      <c r="B87" s="109" t="s">
        <v>83</v>
      </c>
      <c r="C87" s="110"/>
      <c r="D87" s="110"/>
      <c r="E87" s="110"/>
      <c r="F87" s="110"/>
      <c r="G87" s="110"/>
      <c r="H87" s="110"/>
      <c r="I87" s="110"/>
      <c r="J87" s="111"/>
      <c r="K87" s="12">
        <f>K81*249.48</f>
        <v>0</v>
      </c>
      <c r="L87" s="12">
        <f>L81*249.48</f>
        <v>0</v>
      </c>
      <c r="M87" s="12">
        <f>M81*249.48</f>
        <v>0</v>
      </c>
      <c r="N87" s="12">
        <f>N81*349.27</f>
        <v>0</v>
      </c>
      <c r="O87" s="12">
        <f>O81*449.06</f>
        <v>0</v>
      </c>
      <c r="P87" s="12">
        <f>P81*449.06</f>
        <v>0</v>
      </c>
      <c r="Q87" s="12">
        <f>Q81*623.7</f>
        <v>0</v>
      </c>
      <c r="R87" s="12">
        <f>R81*623.7</f>
        <v>0</v>
      </c>
      <c r="S87" s="12">
        <f>SUM(K87:R87)</f>
        <v>0</v>
      </c>
    </row>
    <row r="88" spans="1:19" ht="84" customHeight="1" x14ac:dyDescent="0.2">
      <c r="A88" s="8">
        <v>11</v>
      </c>
      <c r="B88" s="109" t="s">
        <v>84</v>
      </c>
      <c r="C88" s="110"/>
      <c r="D88" s="110"/>
      <c r="E88" s="110"/>
      <c r="F88" s="110"/>
      <c r="G88" s="110"/>
      <c r="H88" s="110"/>
      <c r="I88" s="110"/>
      <c r="J88" s="111"/>
      <c r="K88" s="12">
        <f>K82*123.75</f>
        <v>0</v>
      </c>
      <c r="L88" s="12">
        <f>L82*123.75</f>
        <v>0</v>
      </c>
      <c r="M88" s="12">
        <f>M82*123.75</f>
        <v>0</v>
      </c>
      <c r="N88" s="12">
        <f>N82*61.88</f>
        <v>0</v>
      </c>
      <c r="O88" s="12">
        <f>O82*61.88</f>
        <v>0</v>
      </c>
      <c r="P88" s="12">
        <f>P82*61.88</f>
        <v>0</v>
      </c>
      <c r="Q88" s="12">
        <f>Q82*61.88</f>
        <v>0</v>
      </c>
      <c r="R88" s="12">
        <f>R82*61.88</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E2A72068-B6F4-4F67-ABBF-FEC23CFD361A}"/>
    <dataValidation allowBlank="1" showInputMessage="1" showErrorMessage="1" prompt="Proszę wpisać prognozowaną liczbę uczniów danych klas " sqref="L64" xr:uid="{07AD5A6A-8C93-4670-8C6B-49AC1F87DB10}"/>
    <dataValidation allowBlank="1" showInputMessage="1" showErrorMessage="1" prompt="Proszę wpisać Kod TERYT, obowiązujący od 1 stycznia 2020 r. (w przypadku gmin kod 7 - cyfrowy)." sqref="A8:E8" xr:uid="{E6B07552-F2A1-43CF-BB2C-A80123DF3719}"/>
    <dataValidation allowBlank="1" showInputMessage="1" showErrorMessage="1" prompt="Proszę wpisać kwotę bez spacji i kropek" sqref="N43 Q43 Q80:R80 R47 R49 K65:R67 O49:P50 K42 L44:M44 O45:P45 L46:M46 O47:P47 L48:M48 N80:O80 M50 K85:M85 K87:M88 P84:P85 K83:M83 N84:O88 P87:P88 Q84:R88" xr:uid="{8812CCBF-72AF-4407-8072-373BFC0DB644}"/>
    <dataValidation allowBlank="1" showInputMessage="1" showErrorMessage="1" prompt="Proszę wpisać liczbę uczniów bez spacji i kropek" sqref="K78:R79 R40:R41 O40:P41 L40:M41 K81:R82" xr:uid="{B1CD9F0C-0E64-4810-8C8C-2B92A44A78D7}"/>
    <dataValidation allowBlank="1" showInputMessage="1" showErrorMessage="1" prompt="Proszę wpisać prognozowaną liczbę uczniów danych klas powiększoną o liczbę uczniów równą liczbie oddziałów danej klasy" sqref="N37 Q37 K37 L39:M39 O39:P39 R39" xr:uid="{2B7FF5B5-BEA5-4B21-A6CD-BE61185069C3}"/>
    <dataValidation allowBlank="1" showInputMessage="1" showErrorMessage="1" prompt="Proszę wpisać prognozowaną liczbę uczniów bez spacji i kropek" sqref="L38:M38 O38:P38 R38" xr:uid="{DD943105-890A-4469-AD10-E1B828C30E39}"/>
  </dataValidations>
  <pageMargins left="0.7" right="0.7" top="0.75" bottom="0.75" header="0.3" footer="0.3"/>
  <pageSetup paperSize="9" scale="40" fitToHeight="0" orientation="portrait" r:id="rId1"/>
  <ignoredErrors>
    <ignoredError sqref="A75:S77 A83:S91 A78:J82 S78:S8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9BCF-7A0F-4FE1-9346-BFE512CFB278}">
  <sheetPr>
    <tabColor rgb="FFFF0000"/>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92" t="s">
        <v>96</v>
      </c>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M37*249.48</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P37*449.06</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K38*249.48</f>
        <v>0</v>
      </c>
      <c r="L44" s="12">
        <f>L38*249.48</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N38*349.27</f>
        <v>0</v>
      </c>
      <c r="O45" s="12">
        <f>O38*449.06</f>
        <v>0</v>
      </c>
      <c r="P45" s="70"/>
      <c r="Q45" s="12">
        <f>Q38*623.7</f>
        <v>0</v>
      </c>
      <c r="R45" s="12">
        <f>R38*623.7</f>
        <v>0</v>
      </c>
      <c r="S45" s="65">
        <f>SUM(N45:O45,Q45:R45)</f>
        <v>0</v>
      </c>
    </row>
    <row r="46" spans="1:20" ht="70.900000000000006" customHeight="1" x14ac:dyDescent="0.2">
      <c r="A46" s="8">
        <v>10</v>
      </c>
      <c r="B46" s="109" t="s">
        <v>65</v>
      </c>
      <c r="C46" s="110"/>
      <c r="D46" s="110"/>
      <c r="E46" s="110"/>
      <c r="F46" s="110"/>
      <c r="G46" s="110"/>
      <c r="H46" s="110"/>
      <c r="I46" s="110"/>
      <c r="J46" s="111"/>
      <c r="K46" s="12">
        <f>K39*249.48</f>
        <v>0</v>
      </c>
      <c r="L46" s="12">
        <f>L39*249.48</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N39*349.27</f>
        <v>0</v>
      </c>
      <c r="O47" s="12">
        <f>O39*449.06</f>
        <v>0</v>
      </c>
      <c r="P47" s="70"/>
      <c r="Q47" s="12">
        <f>Q39*623.7</f>
        <v>0</v>
      </c>
      <c r="R47" s="12">
        <f>R39*623.7</f>
        <v>0</v>
      </c>
      <c r="S47" s="65">
        <f>SUM(N47:O47,Q47:R47)</f>
        <v>0</v>
      </c>
    </row>
    <row r="48" spans="1:20" ht="70.150000000000006" customHeight="1" x14ac:dyDescent="0.2">
      <c r="A48" s="8">
        <v>12</v>
      </c>
      <c r="B48" s="109" t="s">
        <v>67</v>
      </c>
      <c r="C48" s="110"/>
      <c r="D48" s="110"/>
      <c r="E48" s="110"/>
      <c r="F48" s="110"/>
      <c r="G48" s="110"/>
      <c r="H48" s="110"/>
      <c r="I48" s="110"/>
      <c r="J48" s="111"/>
      <c r="K48" s="12">
        <f>K40*249.48</f>
        <v>0</v>
      </c>
      <c r="L48" s="12">
        <f>L40*249.48</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N40*349.27</f>
        <v>0</v>
      </c>
      <c r="O49" s="12">
        <f>O40*449.06</f>
        <v>0</v>
      </c>
      <c r="P49" s="70"/>
      <c r="Q49" s="12">
        <f>Q40*623.7</f>
        <v>0</v>
      </c>
      <c r="R49" s="12">
        <f>R40*623.7</f>
        <v>0</v>
      </c>
      <c r="S49" s="65">
        <f>SUM(N49:O49,Q49:R49)</f>
        <v>0</v>
      </c>
    </row>
    <row r="50" spans="1:19" ht="111.6" customHeight="1" x14ac:dyDescent="0.2">
      <c r="A50" s="8">
        <v>14</v>
      </c>
      <c r="B50" s="109" t="s">
        <v>69</v>
      </c>
      <c r="C50" s="110"/>
      <c r="D50" s="110"/>
      <c r="E50" s="110"/>
      <c r="F50" s="110"/>
      <c r="G50" s="110"/>
      <c r="H50" s="110"/>
      <c r="I50" s="110"/>
      <c r="J50" s="111"/>
      <c r="K50" s="12">
        <f>K41*249.48</f>
        <v>0</v>
      </c>
      <c r="L50" s="12">
        <f>L41*249.48</f>
        <v>0</v>
      </c>
      <c r="M50" s="70"/>
      <c r="N50" s="12">
        <f>N41*349.27</f>
        <v>0</v>
      </c>
      <c r="O50" s="12">
        <f>O41*449.06</f>
        <v>0</v>
      </c>
      <c r="P50" s="70"/>
      <c r="Q50" s="12">
        <f>Q41*623.7</f>
        <v>0</v>
      </c>
      <c r="R50" s="12">
        <f>R41*623.7</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K64*128.7</f>
        <v>0</v>
      </c>
      <c r="L65" s="29">
        <f>L64*128.7</f>
        <v>0</v>
      </c>
      <c r="M65" s="29">
        <f>M64*128.7</f>
        <v>0</v>
      </c>
      <c r="N65" s="29">
        <f>N64*64.35</f>
        <v>0</v>
      </c>
      <c r="O65" s="29">
        <f>O64*64.35</f>
        <v>0</v>
      </c>
      <c r="P65" s="29">
        <f>P64*64.35</f>
        <v>0</v>
      </c>
      <c r="Q65" s="29">
        <f>Q64*64.35</f>
        <v>0</v>
      </c>
      <c r="R65" s="29">
        <f>R64*64.35</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K78*249.48</f>
        <v>0</v>
      </c>
      <c r="L83" s="12">
        <f>L78*249.48</f>
        <v>0</v>
      </c>
      <c r="M83" s="12">
        <f>M78*249.48</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N78*349.27</f>
        <v>0</v>
      </c>
      <c r="O84" s="12">
        <f>O78*449.06</f>
        <v>0</v>
      </c>
      <c r="P84" s="12">
        <f>P78*449.06</f>
        <v>0</v>
      </c>
      <c r="Q84" s="12">
        <f>Q78*623.7</f>
        <v>0</v>
      </c>
      <c r="R84" s="12">
        <f>R78*623.7</f>
        <v>0</v>
      </c>
      <c r="S84" s="12">
        <f>SUM(N84:R84)</f>
        <v>0</v>
      </c>
    </row>
    <row r="85" spans="1:19" ht="73.150000000000006" customHeight="1" x14ac:dyDescent="0.2">
      <c r="A85" s="8">
        <v>8</v>
      </c>
      <c r="B85" s="109" t="s">
        <v>81</v>
      </c>
      <c r="C85" s="110"/>
      <c r="D85" s="110"/>
      <c r="E85" s="110"/>
      <c r="F85" s="110"/>
      <c r="G85" s="110"/>
      <c r="H85" s="110"/>
      <c r="I85" s="110"/>
      <c r="J85" s="111"/>
      <c r="K85" s="12">
        <f>K79*128.7</f>
        <v>0</v>
      </c>
      <c r="L85" s="12">
        <f>L79*128.7</f>
        <v>0</v>
      </c>
      <c r="M85" s="12">
        <f>M79*128.7</f>
        <v>0</v>
      </c>
      <c r="N85" s="12">
        <f>N79*64.35</f>
        <v>0</v>
      </c>
      <c r="O85" s="12">
        <f>O79*64.35</f>
        <v>0</v>
      </c>
      <c r="P85" s="12">
        <f>P79*64.35</f>
        <v>0</v>
      </c>
      <c r="Q85" s="12">
        <f>Q79*64.35</f>
        <v>0</v>
      </c>
      <c r="R85" s="12">
        <f>R79*64.35</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N80*51.98</f>
        <v>0</v>
      </c>
      <c r="O86" s="70"/>
      <c r="P86" s="12">
        <f>P80*51.98</f>
        <v>0</v>
      </c>
      <c r="Q86" s="12">
        <f>Q80*51.98</f>
        <v>0</v>
      </c>
      <c r="R86" s="70"/>
      <c r="S86" s="12">
        <f>SUM(N86,P86:Q86)</f>
        <v>0</v>
      </c>
    </row>
    <row r="87" spans="1:19" ht="111.6" customHeight="1" x14ac:dyDescent="0.2">
      <c r="A87" s="8">
        <v>10</v>
      </c>
      <c r="B87" s="109" t="s">
        <v>83</v>
      </c>
      <c r="C87" s="110"/>
      <c r="D87" s="110"/>
      <c r="E87" s="110"/>
      <c r="F87" s="110"/>
      <c r="G87" s="110"/>
      <c r="H87" s="110"/>
      <c r="I87" s="110"/>
      <c r="J87" s="111"/>
      <c r="K87" s="12">
        <f>K81*249.48</f>
        <v>0</v>
      </c>
      <c r="L87" s="12">
        <f>L81*249.48</f>
        <v>0</v>
      </c>
      <c r="M87" s="12">
        <f>M81*249.48</f>
        <v>0</v>
      </c>
      <c r="N87" s="12">
        <f>N81*349.27</f>
        <v>0</v>
      </c>
      <c r="O87" s="12">
        <f>O81*449.06</f>
        <v>0</v>
      </c>
      <c r="P87" s="12">
        <f>P81*449.06</f>
        <v>0</v>
      </c>
      <c r="Q87" s="12">
        <f>Q81*623.7</f>
        <v>0</v>
      </c>
      <c r="R87" s="12">
        <f>R81*623.7</f>
        <v>0</v>
      </c>
      <c r="S87" s="12">
        <f>SUM(K87:R87)</f>
        <v>0</v>
      </c>
    </row>
    <row r="88" spans="1:19" ht="84" customHeight="1" x14ac:dyDescent="0.2">
      <c r="A88" s="8">
        <v>11</v>
      </c>
      <c r="B88" s="109" t="s">
        <v>84</v>
      </c>
      <c r="C88" s="110"/>
      <c r="D88" s="110"/>
      <c r="E88" s="110"/>
      <c r="F88" s="110"/>
      <c r="G88" s="110"/>
      <c r="H88" s="110"/>
      <c r="I88" s="110"/>
      <c r="J88" s="111"/>
      <c r="K88" s="12">
        <f>K82*128.7</f>
        <v>0</v>
      </c>
      <c r="L88" s="12">
        <f>L82*128.7</f>
        <v>0</v>
      </c>
      <c r="M88" s="12">
        <f>M82*128.7</f>
        <v>0</v>
      </c>
      <c r="N88" s="12">
        <f>N82*64.35</f>
        <v>0</v>
      </c>
      <c r="O88" s="12">
        <f>O82*64.35</f>
        <v>0</v>
      </c>
      <c r="P88" s="12">
        <f>P82*64.35</f>
        <v>0</v>
      </c>
      <c r="Q88" s="12">
        <f>Q82*64.35</f>
        <v>0</v>
      </c>
      <c r="R88" s="12">
        <f>R82*64.35</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D2AF8096-4786-40E4-836A-781B76100981}"/>
    <dataValidation allowBlank="1" showInputMessage="1" showErrorMessage="1" prompt="Proszę wpisać prognozowaną liczbę uczniów danych klas " sqref="L64" xr:uid="{40AAB17B-1E6A-4369-9934-119843772949}"/>
    <dataValidation allowBlank="1" showInputMessage="1" showErrorMessage="1" prompt="Proszę wpisać Kod TERYT, obowiązujący od 1 stycznia 2020 r. (w przypadku gmin kod 7 - cyfrowy)." sqref="A8:E8" xr:uid="{6E050F1A-BC4B-4A74-97CE-BE978E3200C5}"/>
    <dataValidation allowBlank="1" showInputMessage="1" showErrorMessage="1" prompt="Proszę wpisać kwotę bez spacji i kropek" sqref="N43 Q43 Q80:R80 R47 R49 K65:R67 O49:P50 K42 L44:M44 O45:P45 L46:M46 O47:P47 L48:M48 N80:O80 M50 K85:M85 K87:M88 P84:P85 K83:M83 N84:O88 P87:P88 Q84:R88" xr:uid="{1571F004-052A-481B-BF18-35E63A3A9391}"/>
    <dataValidation allowBlank="1" showInputMessage="1" showErrorMessage="1" prompt="Proszę wpisać liczbę uczniów bez spacji i kropek" sqref="K78:R79 R40:R41 O40:P41 L40:M41 K81:R82" xr:uid="{601A3222-0FC1-4763-AF23-B2913495996A}"/>
    <dataValidation allowBlank="1" showInputMessage="1" showErrorMessage="1" prompt="Proszę wpisać prognozowaną liczbę uczniów danych klas powiększoną o liczbę uczniów równą liczbie oddziałów danej klasy" sqref="N37 Q37 K37 L39:M39 O39:P39 R39" xr:uid="{F49EF161-B47C-4CDA-A674-40445CB6D651}"/>
    <dataValidation allowBlank="1" showInputMessage="1" showErrorMessage="1" prompt="Proszę wpisać prognozowaną liczbę uczniów bez spacji i kropek" sqref="L38:M38 O38:P38 R38" xr:uid="{31E6698B-7E61-46F1-B818-F4688ADCE442}"/>
  </dataValidations>
  <pageMargins left="0.7" right="0.7" top="0.75" bottom="0.75" header="0.3" footer="0.3"/>
  <pageSetup paperSize="9" scale="40" fitToHeight="0" orientation="portrait" r:id="rId1"/>
  <ignoredErrors>
    <ignoredError sqref="A75:S77 A83:S91 A78:J82 S78:S8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2EFE-6842-4A17-A141-9BD1985334DF}">
  <sheetPr>
    <tabColor rgb="FFFFFF00"/>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94" t="s">
        <v>96</v>
      </c>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97"/>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M37*187.11</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P37*449.06</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K38*187.11</f>
        <v>0</v>
      </c>
      <c r="L44" s="12">
        <f>L38*187.11</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N38*349.27</f>
        <v>0</v>
      </c>
      <c r="O45" s="12">
        <f>O38*449.06</f>
        <v>0</v>
      </c>
      <c r="P45" s="70"/>
      <c r="Q45" s="12">
        <f>Q38*623.7</f>
        <v>0</v>
      </c>
      <c r="R45" s="12">
        <f>R38*623.7</f>
        <v>0</v>
      </c>
      <c r="S45" s="65">
        <f>SUM(N45:O45,Q45:R45)</f>
        <v>0</v>
      </c>
    </row>
    <row r="46" spans="1:20" ht="70.900000000000006" customHeight="1" x14ac:dyDescent="0.2">
      <c r="A46" s="8">
        <v>10</v>
      </c>
      <c r="B46" s="109" t="s">
        <v>65</v>
      </c>
      <c r="C46" s="110"/>
      <c r="D46" s="110"/>
      <c r="E46" s="110"/>
      <c r="F46" s="110"/>
      <c r="G46" s="110"/>
      <c r="H46" s="110"/>
      <c r="I46" s="110"/>
      <c r="J46" s="111"/>
      <c r="K46" s="12">
        <f>K39*187.11</f>
        <v>0</v>
      </c>
      <c r="L46" s="12">
        <f>L39*187.11</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N39*349.27</f>
        <v>0</v>
      </c>
      <c r="O47" s="12">
        <f>O39*449.06</f>
        <v>0</v>
      </c>
      <c r="P47" s="70"/>
      <c r="Q47" s="12">
        <f>Q39*623.7</f>
        <v>0</v>
      </c>
      <c r="R47" s="12">
        <f>R39*623.7</f>
        <v>0</v>
      </c>
      <c r="S47" s="65">
        <f>SUM(N47:O47,Q47:R47)</f>
        <v>0</v>
      </c>
    </row>
    <row r="48" spans="1:20" ht="70.150000000000006" customHeight="1" x14ac:dyDescent="0.2">
      <c r="A48" s="8">
        <v>12</v>
      </c>
      <c r="B48" s="109" t="s">
        <v>67</v>
      </c>
      <c r="C48" s="110"/>
      <c r="D48" s="110"/>
      <c r="E48" s="110"/>
      <c r="F48" s="110"/>
      <c r="G48" s="110"/>
      <c r="H48" s="110"/>
      <c r="I48" s="110"/>
      <c r="J48" s="111"/>
      <c r="K48" s="12">
        <f>K40*187.11</f>
        <v>0</v>
      </c>
      <c r="L48" s="12">
        <f>L40*187.11</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N40*349.27</f>
        <v>0</v>
      </c>
      <c r="O49" s="12">
        <f>O40*449.06</f>
        <v>0</v>
      </c>
      <c r="P49" s="70"/>
      <c r="Q49" s="12">
        <f>Q40*623.7</f>
        <v>0</v>
      </c>
      <c r="R49" s="12">
        <f>R40*623.7</f>
        <v>0</v>
      </c>
      <c r="S49" s="65">
        <f>SUM(N49:O49,Q49:R49)</f>
        <v>0</v>
      </c>
    </row>
    <row r="50" spans="1:19" ht="111.6" customHeight="1" x14ac:dyDescent="0.2">
      <c r="A50" s="8">
        <v>14</v>
      </c>
      <c r="B50" s="109" t="s">
        <v>69</v>
      </c>
      <c r="C50" s="110"/>
      <c r="D50" s="110"/>
      <c r="E50" s="110"/>
      <c r="F50" s="110"/>
      <c r="G50" s="110"/>
      <c r="H50" s="110"/>
      <c r="I50" s="110"/>
      <c r="J50" s="111"/>
      <c r="K50" s="12">
        <f>K41*187.11</f>
        <v>0</v>
      </c>
      <c r="L50" s="12">
        <f>L41*187.11</f>
        <v>0</v>
      </c>
      <c r="M50" s="70"/>
      <c r="N50" s="12">
        <f>N41*349.27</f>
        <v>0</v>
      </c>
      <c r="O50" s="12">
        <f>O41*449.06</f>
        <v>0</v>
      </c>
      <c r="P50" s="70"/>
      <c r="Q50" s="12">
        <f>Q41*623.7</f>
        <v>0</v>
      </c>
      <c r="R50" s="12">
        <f>R41*623.7</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K64*123.75</f>
        <v>0</v>
      </c>
      <c r="L65" s="29">
        <f>L64*123.75</f>
        <v>0</v>
      </c>
      <c r="M65" s="29">
        <f>M64*123.75</f>
        <v>0</v>
      </c>
      <c r="N65" s="29">
        <f>N64*61.88</f>
        <v>0</v>
      </c>
      <c r="O65" s="29">
        <f>O64*61.88</f>
        <v>0</v>
      </c>
      <c r="P65" s="29">
        <f>P64*61.88</f>
        <v>0</v>
      </c>
      <c r="Q65" s="29">
        <f>Q64*61.88</f>
        <v>0</v>
      </c>
      <c r="R65" s="29">
        <f>R64*61.88</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K78*187.11</f>
        <v>0</v>
      </c>
      <c r="L83" s="12">
        <f>L78*187.11</f>
        <v>0</v>
      </c>
      <c r="M83" s="12">
        <f>M78*187.11</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N78*349.27</f>
        <v>0</v>
      </c>
      <c r="O84" s="12">
        <f>O78*449.06</f>
        <v>0</v>
      </c>
      <c r="P84" s="12">
        <f>P78*449.06</f>
        <v>0</v>
      </c>
      <c r="Q84" s="12">
        <f>Q78*623.7</f>
        <v>0</v>
      </c>
      <c r="R84" s="12">
        <f>R78*623.7</f>
        <v>0</v>
      </c>
      <c r="S84" s="12">
        <f>SUM(N84:R84)</f>
        <v>0</v>
      </c>
    </row>
    <row r="85" spans="1:19" ht="73.150000000000006" customHeight="1" x14ac:dyDescent="0.2">
      <c r="A85" s="8">
        <v>8</v>
      </c>
      <c r="B85" s="109" t="s">
        <v>81</v>
      </c>
      <c r="C85" s="110"/>
      <c r="D85" s="110"/>
      <c r="E85" s="110"/>
      <c r="F85" s="110"/>
      <c r="G85" s="110"/>
      <c r="H85" s="110"/>
      <c r="I85" s="110"/>
      <c r="J85" s="111"/>
      <c r="K85" s="12">
        <f>K79*123.75</f>
        <v>0</v>
      </c>
      <c r="L85" s="12">
        <f>L79*123.75</f>
        <v>0</v>
      </c>
      <c r="M85" s="12">
        <f>M79*123.75</f>
        <v>0</v>
      </c>
      <c r="N85" s="12">
        <f>N79*61.88</f>
        <v>0</v>
      </c>
      <c r="O85" s="12">
        <f>O79*61.88</f>
        <v>0</v>
      </c>
      <c r="P85" s="12">
        <f>P79*61.88</f>
        <v>0</v>
      </c>
      <c r="Q85" s="12">
        <f>Q79*61.88</f>
        <v>0</v>
      </c>
      <c r="R85" s="12">
        <f>R79*61.88</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N80*51.98</f>
        <v>0</v>
      </c>
      <c r="O86" s="70"/>
      <c r="P86" s="12">
        <f>P80*51.98</f>
        <v>0</v>
      </c>
      <c r="Q86" s="12">
        <f>Q80*51.98</f>
        <v>0</v>
      </c>
      <c r="R86" s="70"/>
      <c r="S86" s="12">
        <f>SUM(N86,P86:Q86)</f>
        <v>0</v>
      </c>
    </row>
    <row r="87" spans="1:19" ht="111.6" customHeight="1" x14ac:dyDescent="0.2">
      <c r="A87" s="8">
        <v>10</v>
      </c>
      <c r="B87" s="109" t="s">
        <v>83</v>
      </c>
      <c r="C87" s="110"/>
      <c r="D87" s="110"/>
      <c r="E87" s="110"/>
      <c r="F87" s="110"/>
      <c r="G87" s="110"/>
      <c r="H87" s="110"/>
      <c r="I87" s="110"/>
      <c r="J87" s="111"/>
      <c r="K87" s="12">
        <f>K81*187.11</f>
        <v>0</v>
      </c>
      <c r="L87" s="12">
        <f>L81*187.11</f>
        <v>0</v>
      </c>
      <c r="M87" s="12">
        <f>M81*187.11</f>
        <v>0</v>
      </c>
      <c r="N87" s="12">
        <f>N81*349.27</f>
        <v>0</v>
      </c>
      <c r="O87" s="12">
        <f>O81*449.06</f>
        <v>0</v>
      </c>
      <c r="P87" s="12">
        <f>P81*449.06</f>
        <v>0</v>
      </c>
      <c r="Q87" s="12">
        <f>Q81*623.7</f>
        <v>0</v>
      </c>
      <c r="R87" s="12">
        <f>R81*623.7</f>
        <v>0</v>
      </c>
      <c r="S87" s="12">
        <f>SUM(K87:R87)</f>
        <v>0</v>
      </c>
    </row>
    <row r="88" spans="1:19" ht="84" customHeight="1" x14ac:dyDescent="0.2">
      <c r="A88" s="8">
        <v>11</v>
      </c>
      <c r="B88" s="109" t="s">
        <v>84</v>
      </c>
      <c r="C88" s="110"/>
      <c r="D88" s="110"/>
      <c r="E88" s="110"/>
      <c r="F88" s="110"/>
      <c r="G88" s="110"/>
      <c r="H88" s="110"/>
      <c r="I88" s="110"/>
      <c r="J88" s="111"/>
      <c r="K88" s="12">
        <f>K82*123.75</f>
        <v>0</v>
      </c>
      <c r="L88" s="12">
        <f>L82*123.75</f>
        <v>0</v>
      </c>
      <c r="M88" s="12">
        <f>M82*123.75</f>
        <v>0</v>
      </c>
      <c r="N88" s="12">
        <f>N82*61.88</f>
        <v>0</v>
      </c>
      <c r="O88" s="12">
        <f>O82*61.88</f>
        <v>0</v>
      </c>
      <c r="P88" s="12">
        <f>P82*61.88</f>
        <v>0</v>
      </c>
      <c r="Q88" s="12">
        <f>Q82*61.88</f>
        <v>0</v>
      </c>
      <c r="R88" s="12">
        <f>R82*61.88</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FEC47912-5144-4B61-A39C-7BD2C1A177F7}"/>
    <dataValidation allowBlank="1" showInputMessage="1" showErrorMessage="1" prompt="Proszę wpisać prognozowaną liczbę uczniów danych klas " sqref="L64" xr:uid="{4D98F4D3-8F7D-444A-AF37-36B0B963708F}"/>
    <dataValidation allowBlank="1" showInputMessage="1" showErrorMessage="1" prompt="Proszę wpisać Kod TERYT, obowiązujący od 1 stycznia 2020 r. (w przypadku gmin kod 7 - cyfrowy)." sqref="A8:E8" xr:uid="{B7556445-E50D-4BB2-A6DB-7DC133A24C3D}"/>
    <dataValidation allowBlank="1" showInputMessage="1" showErrorMessage="1" prompt="Proszę wpisać kwotę bez spacji i kropek" sqref="N43 Q43 Q80:R80 R47 R49 K65:R67 O49:P50 K42 L44:M44 O45:P45 L46:M46 O47:P47 L48:M48 N80:O80 M50 K85:M85 K87:M88 P84:P85 K83:M83 N84:O88 P87:P88 Q84:R88" xr:uid="{C39E6D5E-BE3C-4BBB-926A-D90C02C18B94}"/>
    <dataValidation allowBlank="1" showInputMessage="1" showErrorMessage="1" prompt="Proszę wpisać liczbę uczniów bez spacji i kropek" sqref="K78:R79 R40:R41 O40:P41 L40:M41 K81:R82" xr:uid="{32459DC9-2CAA-4B48-B484-8A6CB30F8087}"/>
    <dataValidation allowBlank="1" showInputMessage="1" showErrorMessage="1" prompt="Proszę wpisać prognozowaną liczbę uczniów danych klas powiększoną o liczbę uczniów równą liczbie oddziałów danej klasy" sqref="N37 Q37 K37 L39:M39 O39:P39 R39" xr:uid="{DEEE90E0-E5C6-49EA-B8BF-E18635F56474}"/>
    <dataValidation allowBlank="1" showInputMessage="1" showErrorMessage="1" prompt="Proszę wpisać prognozowaną liczbę uczniów bez spacji i kropek" sqref="L38:M38 O38:P38 R38" xr:uid="{2ED120D3-0800-4DA4-8E81-DF70A8725A4F}"/>
  </dataValidations>
  <pageMargins left="0.7" right="0.7" top="0.75" bottom="0.75" header="0.3" footer="0.3"/>
  <pageSetup paperSize="9" scale="40" fitToHeight="0" orientation="portrait" r:id="rId1"/>
  <ignoredErrors>
    <ignoredError sqref="A75:S77 A83:S91 A78:J82 S78:S8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84694-D731-4900-98D9-10917D13A0E0}">
  <sheetPr>
    <tabColor theme="3" tint="0.39997558519241921"/>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97"/>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93" t="s">
        <v>96</v>
      </c>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M37*712.8</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P37*1710.72</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K38*712.8</f>
        <v>0</v>
      </c>
      <c r="L44" s="12">
        <f>L38*712.8</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N38*1330.56</f>
        <v>0</v>
      </c>
      <c r="O45" s="12">
        <f>O38*1710.72</f>
        <v>0</v>
      </c>
      <c r="P45" s="70"/>
      <c r="Q45" s="12">
        <f>Q38*2376</f>
        <v>0</v>
      </c>
      <c r="R45" s="12">
        <f>R38*2376</f>
        <v>0</v>
      </c>
      <c r="S45" s="65">
        <f>SUM(N45:O45,Q45:R45)</f>
        <v>0</v>
      </c>
    </row>
    <row r="46" spans="1:20" ht="70.900000000000006" customHeight="1" x14ac:dyDescent="0.2">
      <c r="A46" s="8">
        <v>10</v>
      </c>
      <c r="B46" s="109" t="s">
        <v>65</v>
      </c>
      <c r="C46" s="110"/>
      <c r="D46" s="110"/>
      <c r="E46" s="110"/>
      <c r="F46" s="110"/>
      <c r="G46" s="110"/>
      <c r="H46" s="110"/>
      <c r="I46" s="110"/>
      <c r="J46" s="111"/>
      <c r="K46" s="12">
        <f>K39*712.8</f>
        <v>0</v>
      </c>
      <c r="L46" s="12">
        <f>L39*712.8</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N39*1330.56</f>
        <v>0</v>
      </c>
      <c r="O47" s="12">
        <f>O39*1710.72</f>
        <v>0</v>
      </c>
      <c r="P47" s="70"/>
      <c r="Q47" s="12">
        <f>Q39*2376</f>
        <v>0</v>
      </c>
      <c r="R47" s="12">
        <f>R39*2376</f>
        <v>0</v>
      </c>
      <c r="S47" s="65">
        <f>SUM(N47:O47,Q47:R47)</f>
        <v>0</v>
      </c>
    </row>
    <row r="48" spans="1:20" ht="70.150000000000006" customHeight="1" x14ac:dyDescent="0.2">
      <c r="A48" s="8">
        <v>12</v>
      </c>
      <c r="B48" s="109" t="s">
        <v>67</v>
      </c>
      <c r="C48" s="110"/>
      <c r="D48" s="110"/>
      <c r="E48" s="110"/>
      <c r="F48" s="110"/>
      <c r="G48" s="110"/>
      <c r="H48" s="110"/>
      <c r="I48" s="110"/>
      <c r="J48" s="111"/>
      <c r="K48" s="12">
        <f>K40*712.8</f>
        <v>0</v>
      </c>
      <c r="L48" s="12">
        <f>L40*712.8</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N40*1330.56</f>
        <v>0</v>
      </c>
      <c r="O49" s="12">
        <f>O40*1710.72</f>
        <v>0</v>
      </c>
      <c r="P49" s="70"/>
      <c r="Q49" s="12">
        <f>Q40*2376</f>
        <v>0</v>
      </c>
      <c r="R49" s="12">
        <f>R40*2376</f>
        <v>0</v>
      </c>
      <c r="S49" s="65">
        <f>SUM(N49:O49,Q49:R49)</f>
        <v>0</v>
      </c>
    </row>
    <row r="50" spans="1:19" ht="111.6" customHeight="1" x14ac:dyDescent="0.2">
      <c r="A50" s="8">
        <v>14</v>
      </c>
      <c r="B50" s="109" t="s">
        <v>69</v>
      </c>
      <c r="C50" s="110"/>
      <c r="D50" s="110"/>
      <c r="E50" s="110"/>
      <c r="F50" s="110"/>
      <c r="G50" s="110"/>
      <c r="H50" s="110"/>
      <c r="I50" s="110"/>
      <c r="J50" s="111"/>
      <c r="K50" s="12">
        <f>K41*712.8</f>
        <v>0</v>
      </c>
      <c r="L50" s="12">
        <f>L41*712.8</f>
        <v>0</v>
      </c>
      <c r="M50" s="70"/>
      <c r="N50" s="12">
        <f>N41*1330.56</f>
        <v>0</v>
      </c>
      <c r="O50" s="12">
        <f>O41*1710.72</f>
        <v>0</v>
      </c>
      <c r="P50" s="70"/>
      <c r="Q50" s="12">
        <f>Q41*2376</f>
        <v>0</v>
      </c>
      <c r="R50" s="12">
        <f>R41*2376</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K64*396</f>
        <v>0</v>
      </c>
      <c r="L65" s="29">
        <f>L64*396</f>
        <v>0</v>
      </c>
      <c r="M65" s="29">
        <f>M64*396</f>
        <v>0</v>
      </c>
      <c r="N65" s="29">
        <f>N64*198</f>
        <v>0</v>
      </c>
      <c r="O65" s="29">
        <f>O64*198</f>
        <v>0</v>
      </c>
      <c r="P65" s="29">
        <f>P64*198</f>
        <v>0</v>
      </c>
      <c r="Q65" s="29">
        <f>Q64*198</f>
        <v>0</v>
      </c>
      <c r="R65" s="29">
        <f>R64*198</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K78*712.8</f>
        <v>0</v>
      </c>
      <c r="L83" s="12">
        <f>L78*712.8</f>
        <v>0</v>
      </c>
      <c r="M83" s="12">
        <f>M78*712.8</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N78*1330.56</f>
        <v>0</v>
      </c>
      <c r="O84" s="12">
        <f>O78*1710.72</f>
        <v>0</v>
      </c>
      <c r="P84" s="12">
        <f>P78*1710.72</f>
        <v>0</v>
      </c>
      <c r="Q84" s="12">
        <f>Q78*2376</f>
        <v>0</v>
      </c>
      <c r="R84" s="12">
        <f>R78*2376</f>
        <v>0</v>
      </c>
      <c r="S84" s="12">
        <f>SUM(N84:R84)</f>
        <v>0</v>
      </c>
    </row>
    <row r="85" spans="1:19" ht="73.150000000000006" customHeight="1" x14ac:dyDescent="0.2">
      <c r="A85" s="8">
        <v>8</v>
      </c>
      <c r="B85" s="109" t="s">
        <v>81</v>
      </c>
      <c r="C85" s="110"/>
      <c r="D85" s="110"/>
      <c r="E85" s="110"/>
      <c r="F85" s="110"/>
      <c r="G85" s="110"/>
      <c r="H85" s="110"/>
      <c r="I85" s="110"/>
      <c r="J85" s="111"/>
      <c r="K85" s="12">
        <f>K79*396</f>
        <v>0</v>
      </c>
      <c r="L85" s="12">
        <f>L79*396</f>
        <v>0</v>
      </c>
      <c r="M85" s="12">
        <f>M79*396</f>
        <v>0</v>
      </c>
      <c r="N85" s="12">
        <f>N79*198</f>
        <v>0</v>
      </c>
      <c r="O85" s="12">
        <f>O79*198</f>
        <v>0</v>
      </c>
      <c r="P85" s="12">
        <f>P79*198</f>
        <v>0</v>
      </c>
      <c r="Q85" s="12">
        <f>Q79*198</f>
        <v>0</v>
      </c>
      <c r="R85" s="12">
        <f>R79*198</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N80*198</f>
        <v>0</v>
      </c>
      <c r="O86" s="70"/>
      <c r="P86" s="12">
        <f>P80*198</f>
        <v>0</v>
      </c>
      <c r="Q86" s="12">
        <f>Q80*198</f>
        <v>0</v>
      </c>
      <c r="R86" s="70"/>
      <c r="S86" s="12">
        <f>SUM(N86,P86:Q86)</f>
        <v>0</v>
      </c>
    </row>
    <row r="87" spans="1:19" ht="111.6" customHeight="1" x14ac:dyDescent="0.2">
      <c r="A87" s="8">
        <v>10</v>
      </c>
      <c r="B87" s="109" t="s">
        <v>83</v>
      </c>
      <c r="C87" s="110"/>
      <c r="D87" s="110"/>
      <c r="E87" s="110"/>
      <c r="F87" s="110"/>
      <c r="G87" s="110"/>
      <c r="H87" s="110"/>
      <c r="I87" s="110"/>
      <c r="J87" s="111"/>
      <c r="K87" s="12">
        <f>K81*712.8</f>
        <v>0</v>
      </c>
      <c r="L87" s="12">
        <f>L81*712.8</f>
        <v>0</v>
      </c>
      <c r="M87" s="12">
        <f>M81*712.8</f>
        <v>0</v>
      </c>
      <c r="N87" s="12">
        <f>N81*1330.56</f>
        <v>0</v>
      </c>
      <c r="O87" s="12">
        <f>O81*1710.72</f>
        <v>0</v>
      </c>
      <c r="P87" s="12">
        <f>P81*1710.72</f>
        <v>0</v>
      </c>
      <c r="Q87" s="12">
        <f>Q81*2376</f>
        <v>0</v>
      </c>
      <c r="R87" s="12">
        <f>R81*2376</f>
        <v>0</v>
      </c>
      <c r="S87" s="12">
        <f>SUM(K87:R87)</f>
        <v>0</v>
      </c>
    </row>
    <row r="88" spans="1:19" ht="84" customHeight="1" x14ac:dyDescent="0.2">
      <c r="A88" s="8">
        <v>11</v>
      </c>
      <c r="B88" s="109" t="s">
        <v>84</v>
      </c>
      <c r="C88" s="110"/>
      <c r="D88" s="110"/>
      <c r="E88" s="110"/>
      <c r="F88" s="110"/>
      <c r="G88" s="110"/>
      <c r="H88" s="110"/>
      <c r="I88" s="110"/>
      <c r="J88" s="111"/>
      <c r="K88" s="12">
        <f>K82*396</f>
        <v>0</v>
      </c>
      <c r="L88" s="12">
        <f>L82*396</f>
        <v>0</v>
      </c>
      <c r="M88" s="12">
        <f>M82*396</f>
        <v>0</v>
      </c>
      <c r="N88" s="12">
        <f>N82*198</f>
        <v>0</v>
      </c>
      <c r="O88" s="12">
        <f>O82*198</f>
        <v>0</v>
      </c>
      <c r="P88" s="12">
        <f>P82*198</f>
        <v>0</v>
      </c>
      <c r="Q88" s="12">
        <f>Q82*198</f>
        <v>0</v>
      </c>
      <c r="R88" s="12">
        <f>R82*198</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68131E47-2681-4FF8-A4DB-91CB46C68518}"/>
    <dataValidation allowBlank="1" showInputMessage="1" showErrorMessage="1" prompt="Proszę wpisać prognozowaną liczbę uczniów danych klas " sqref="L64" xr:uid="{08A01A69-26B9-4EA5-8030-79CFE317B842}"/>
    <dataValidation allowBlank="1" showInputMessage="1" showErrorMessage="1" prompt="Proszę wpisać Kod TERYT, obowiązujący od 1 stycznia 2020 r. (w przypadku gmin kod 7 - cyfrowy)." sqref="A8:E8" xr:uid="{ABE8AA75-E483-4D9B-9C9A-2CBA8ED84CB2}"/>
    <dataValidation allowBlank="1" showInputMessage="1" showErrorMessage="1" prompt="Proszę wpisać kwotę bez spacji i kropek" sqref="N43 Q43 Q80:R80 R47 R49 K65:R67 O49:P50 K42 L44:M44 O45:P45 L46:M46 O47:P47 L48:M48 N80:O80 M50 K85:M85 K87:M88 P84:P85 K83:M83 N84:O88 P87:P88 Q84:R88" xr:uid="{6BFA9981-5C4B-489A-8891-D37210876C78}"/>
    <dataValidation allowBlank="1" showInputMessage="1" showErrorMessage="1" prompt="Proszę wpisać liczbę uczniów bez spacji i kropek" sqref="K78:R79 R40:R41 O40:P41 L40:M41 K81:R82" xr:uid="{AA4401A2-2B21-40D4-8B18-D00789041FF0}"/>
    <dataValidation allowBlank="1" showInputMessage="1" showErrorMessage="1" prompt="Proszę wpisać prognozowaną liczbę uczniów danych klas powiększoną o liczbę uczniów równą liczbie oddziałów danej klasy" sqref="N37 Q37 K37 L39:M39 O39:P39 R39" xr:uid="{7A6834BF-5E28-4725-ABCA-AF877C907F4E}"/>
    <dataValidation allowBlank="1" showInputMessage="1" showErrorMessage="1" prompt="Proszę wpisać prognozowaną liczbę uczniów bez spacji i kropek" sqref="L38:M38 O38:P38 R38" xr:uid="{7F9856DA-6B97-4F92-A3E6-C363F0612923}"/>
  </dataValidations>
  <pageMargins left="0.7" right="0.7" top="0.75" bottom="0.75" header="0.3" footer="0.3"/>
  <pageSetup paperSize="9" scale="40" fitToHeight="0" orientation="portrait" r:id="rId1"/>
  <ignoredErrors>
    <ignoredError sqref="A75:S77 A83:S91 A78:J82 S78:S8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61148-EF8F-4E09-BA3A-7D10A79F4B51}">
  <sheetPr>
    <tabColor rgb="FF7030A0"/>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95" t="s">
        <v>96</v>
      </c>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51"/>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M37*231.66</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P37*555.98</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K38*231.66</f>
        <v>0</v>
      </c>
      <c r="L44" s="12">
        <f>L38*231.66</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N38*432.43</f>
        <v>0</v>
      </c>
      <c r="O45" s="12">
        <f>O38*555.98</f>
        <v>0</v>
      </c>
      <c r="P45" s="70"/>
      <c r="Q45" s="12">
        <f>Q38*772.2</f>
        <v>0</v>
      </c>
      <c r="R45" s="12">
        <f>R38*772.2</f>
        <v>0</v>
      </c>
      <c r="S45" s="65">
        <f>SUM(N45:O45,Q45:R45)</f>
        <v>0</v>
      </c>
    </row>
    <row r="46" spans="1:20" ht="70.900000000000006" customHeight="1" x14ac:dyDescent="0.2">
      <c r="A46" s="8">
        <v>10</v>
      </c>
      <c r="B46" s="109" t="s">
        <v>65</v>
      </c>
      <c r="C46" s="110"/>
      <c r="D46" s="110"/>
      <c r="E46" s="110"/>
      <c r="F46" s="110"/>
      <c r="G46" s="110"/>
      <c r="H46" s="110"/>
      <c r="I46" s="110"/>
      <c r="J46" s="111"/>
      <c r="K46" s="12">
        <f>K39*231.66</f>
        <v>0</v>
      </c>
      <c r="L46" s="12">
        <f>L39*231.66</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N39*432.43</f>
        <v>0</v>
      </c>
      <c r="O47" s="12">
        <f>O39*555.98</f>
        <v>0</v>
      </c>
      <c r="P47" s="70"/>
      <c r="Q47" s="12">
        <f>Q39*772.2</f>
        <v>0</v>
      </c>
      <c r="R47" s="12">
        <f>R39*772.2</f>
        <v>0</v>
      </c>
      <c r="S47" s="65">
        <f>SUM(N47:O47,Q47:R47)</f>
        <v>0</v>
      </c>
    </row>
    <row r="48" spans="1:20" ht="70.150000000000006" customHeight="1" x14ac:dyDescent="0.2">
      <c r="A48" s="8">
        <v>12</v>
      </c>
      <c r="B48" s="109" t="s">
        <v>67</v>
      </c>
      <c r="C48" s="110"/>
      <c r="D48" s="110"/>
      <c r="E48" s="110"/>
      <c r="F48" s="110"/>
      <c r="G48" s="110"/>
      <c r="H48" s="110"/>
      <c r="I48" s="110"/>
      <c r="J48" s="111"/>
      <c r="K48" s="12">
        <f>K40*231.66</f>
        <v>0</v>
      </c>
      <c r="L48" s="12">
        <f>L40*231.66</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N40*432.43</f>
        <v>0</v>
      </c>
      <c r="O49" s="12">
        <f>O40*555.98</f>
        <v>0</v>
      </c>
      <c r="P49" s="70"/>
      <c r="Q49" s="12">
        <f>Q40*772.2</f>
        <v>0</v>
      </c>
      <c r="R49" s="12">
        <f>R40*772.2</f>
        <v>0</v>
      </c>
      <c r="S49" s="65">
        <f>SUM(N49:O49,Q49:R49)</f>
        <v>0</v>
      </c>
    </row>
    <row r="50" spans="1:19" ht="111.6" customHeight="1" x14ac:dyDescent="0.2">
      <c r="A50" s="8">
        <v>14</v>
      </c>
      <c r="B50" s="109" t="s">
        <v>69</v>
      </c>
      <c r="C50" s="110"/>
      <c r="D50" s="110"/>
      <c r="E50" s="110"/>
      <c r="F50" s="110"/>
      <c r="G50" s="110"/>
      <c r="H50" s="110"/>
      <c r="I50" s="110"/>
      <c r="J50" s="111"/>
      <c r="K50" s="12">
        <f>K41*231.66</f>
        <v>0</v>
      </c>
      <c r="L50" s="12">
        <f>L41*231.66</f>
        <v>0</v>
      </c>
      <c r="M50" s="70"/>
      <c r="N50" s="12">
        <f>N41*432.43</f>
        <v>0</v>
      </c>
      <c r="O50" s="12">
        <f>O41*555.98</f>
        <v>0</v>
      </c>
      <c r="P50" s="70"/>
      <c r="Q50" s="12">
        <f>Q41*772.2</f>
        <v>0</v>
      </c>
      <c r="R50" s="12">
        <f>R41*772.2</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K64*138.6</f>
        <v>0</v>
      </c>
      <c r="L65" s="29">
        <f>L64*138.6</f>
        <v>0</v>
      </c>
      <c r="M65" s="29">
        <f>M64*138.6</f>
        <v>0</v>
      </c>
      <c r="N65" s="29">
        <f>N64*69.3</f>
        <v>0</v>
      </c>
      <c r="O65" s="29">
        <f>O64*69.3</f>
        <v>0</v>
      </c>
      <c r="P65" s="29">
        <f>P64*69.3</f>
        <v>0</v>
      </c>
      <c r="Q65" s="29">
        <f>Q64*69.3</f>
        <v>0</v>
      </c>
      <c r="R65" s="29">
        <f>R64*69.3</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K78*231.66</f>
        <v>0</v>
      </c>
      <c r="L83" s="12">
        <f>L78*231.66</f>
        <v>0</v>
      </c>
      <c r="M83" s="12">
        <f>M78*231.66</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N78*432.43</f>
        <v>0</v>
      </c>
      <c r="O84" s="12">
        <f>O78*555.98</f>
        <v>0</v>
      </c>
      <c r="P84" s="12">
        <f>P78*555.98</f>
        <v>0</v>
      </c>
      <c r="Q84" s="12">
        <f>Q78*772.2</f>
        <v>0</v>
      </c>
      <c r="R84" s="12">
        <f>R78*772.2</f>
        <v>0</v>
      </c>
      <c r="S84" s="12">
        <f>SUM(N84:R84)</f>
        <v>0</v>
      </c>
    </row>
    <row r="85" spans="1:19" ht="73.150000000000006" customHeight="1" x14ac:dyDescent="0.2">
      <c r="A85" s="8">
        <v>8</v>
      </c>
      <c r="B85" s="109" t="s">
        <v>81</v>
      </c>
      <c r="C85" s="110"/>
      <c r="D85" s="110"/>
      <c r="E85" s="110"/>
      <c r="F85" s="110"/>
      <c r="G85" s="110"/>
      <c r="H85" s="110"/>
      <c r="I85" s="110"/>
      <c r="J85" s="111"/>
      <c r="K85" s="12">
        <f>K79*138.6</f>
        <v>0</v>
      </c>
      <c r="L85" s="12">
        <f>L79*138.6</f>
        <v>0</v>
      </c>
      <c r="M85" s="12">
        <f>M79*138.6</f>
        <v>0</v>
      </c>
      <c r="N85" s="12">
        <f>N79*69.3</f>
        <v>0</v>
      </c>
      <c r="O85" s="12">
        <f>O79*69.3</f>
        <v>0</v>
      </c>
      <c r="P85" s="12">
        <f>P79*69.3</f>
        <v>0</v>
      </c>
      <c r="Q85" s="12">
        <f>Q79*69.3</f>
        <v>0</v>
      </c>
      <c r="R85" s="12">
        <f>R79*69.3</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N80*64.35</f>
        <v>0</v>
      </c>
      <c r="O86" s="70"/>
      <c r="P86" s="12">
        <f>P80*64.35</f>
        <v>0</v>
      </c>
      <c r="Q86" s="12">
        <f>Q80*64.35</f>
        <v>0</v>
      </c>
      <c r="R86" s="70"/>
      <c r="S86" s="12">
        <f>SUM(N86,P86:Q86)</f>
        <v>0</v>
      </c>
    </row>
    <row r="87" spans="1:19" ht="111.6" customHeight="1" x14ac:dyDescent="0.2">
      <c r="A87" s="8">
        <v>10</v>
      </c>
      <c r="B87" s="109" t="s">
        <v>83</v>
      </c>
      <c r="C87" s="110"/>
      <c r="D87" s="110"/>
      <c r="E87" s="110"/>
      <c r="F87" s="110"/>
      <c r="G87" s="110"/>
      <c r="H87" s="110"/>
      <c r="I87" s="110"/>
      <c r="J87" s="111"/>
      <c r="K87" s="12">
        <f>K81*231.66</f>
        <v>0</v>
      </c>
      <c r="L87" s="12">
        <f>L81*231.66</f>
        <v>0</v>
      </c>
      <c r="M87" s="12">
        <f>M81*231.66</f>
        <v>0</v>
      </c>
      <c r="N87" s="12">
        <f>N81*432.43</f>
        <v>0</v>
      </c>
      <c r="O87" s="12">
        <f>O81*555.98</f>
        <v>0</v>
      </c>
      <c r="P87" s="12">
        <f>P81*555.98</f>
        <v>0</v>
      </c>
      <c r="Q87" s="12">
        <f>Q81*772.2</f>
        <v>0</v>
      </c>
      <c r="R87" s="12">
        <f>R81*772.2</f>
        <v>0</v>
      </c>
      <c r="S87" s="12">
        <f>SUM(K87:R87)</f>
        <v>0</v>
      </c>
    </row>
    <row r="88" spans="1:19" ht="84" customHeight="1" x14ac:dyDescent="0.2">
      <c r="A88" s="8">
        <v>11</v>
      </c>
      <c r="B88" s="109" t="s">
        <v>84</v>
      </c>
      <c r="C88" s="110"/>
      <c r="D88" s="110"/>
      <c r="E88" s="110"/>
      <c r="F88" s="110"/>
      <c r="G88" s="110"/>
      <c r="H88" s="110"/>
      <c r="I88" s="110"/>
      <c r="J88" s="111"/>
      <c r="K88" s="12">
        <f>K82*138.6</f>
        <v>0</v>
      </c>
      <c r="L88" s="12">
        <f>L82*138.6</f>
        <v>0</v>
      </c>
      <c r="M88" s="12">
        <f>M82*138.6</f>
        <v>0</v>
      </c>
      <c r="N88" s="12">
        <f>N82*69.3</f>
        <v>0</v>
      </c>
      <c r="O88" s="12">
        <f>O82*69.3</f>
        <v>0</v>
      </c>
      <c r="P88" s="12">
        <f>P82*69.3</f>
        <v>0</v>
      </c>
      <c r="Q88" s="12">
        <f>Q82*69.3</f>
        <v>0</v>
      </c>
      <c r="R88" s="12">
        <f>R82*69.3</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16.5" thickBot="1" x14ac:dyDescent="0.3">
      <c r="A96" s="137" t="s">
        <v>88</v>
      </c>
      <c r="B96" s="137"/>
      <c r="C96" s="137"/>
      <c r="D96" s="137"/>
      <c r="E96" s="137"/>
      <c r="F96" s="137"/>
      <c r="G96" s="137"/>
      <c r="H96" s="137"/>
      <c r="I96" s="137"/>
      <c r="J96" s="137"/>
      <c r="K96" s="137"/>
      <c r="L96" s="58">
        <f>S53+S67+S91</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6.5"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C785F103-E0FA-4406-90D6-2B8B89F3D151}"/>
    <dataValidation allowBlank="1" showInputMessage="1" showErrorMessage="1" prompt="Proszę wpisać prognozowaną liczbę uczniów danych klas " sqref="L64" xr:uid="{4B7F9BC3-43A9-4FCF-8C0B-22A9FB17740E}"/>
    <dataValidation allowBlank="1" showInputMessage="1" showErrorMessage="1" prompt="Proszę wpisać Kod TERYT, obowiązujący od 1 stycznia 2020 r. (w przypadku gmin kod 7 - cyfrowy)." sqref="A8:E8" xr:uid="{EC10DDB0-D74E-4EAE-B811-C89E24894DE8}"/>
    <dataValidation allowBlank="1" showInputMessage="1" showErrorMessage="1" prompt="Proszę wpisać kwotę bez spacji i kropek" sqref="N43 Q43 Q80:R80 R47 R49 K65:R67 O49:P50 K42 L44:M44 O45:P45 L46:M46 O47:P47 L48:M48 N80:O80 M50 K85:M85 K87:M88 P84:P85 K83:M83 N84:O88 P87:P88 Q84:R88" xr:uid="{69433DB0-AAE9-487C-B843-945492942207}"/>
    <dataValidation allowBlank="1" showInputMessage="1" showErrorMessage="1" prompt="Proszę wpisać liczbę uczniów bez spacji i kropek" sqref="K78:R79 R40:R41 O40:P41 L40:M41 K81:R82" xr:uid="{69C07CCA-DF2E-421F-8D32-A3C7C849E967}"/>
    <dataValidation allowBlank="1" showInputMessage="1" showErrorMessage="1" prompt="Proszę wpisać prognozowaną liczbę uczniów danych klas powiększoną o liczbę uczniów równą liczbie oddziałów danej klasy" sqref="N37 Q37 K37 L39:M39 O39:P39 R39" xr:uid="{2B57C7D3-74AE-45E8-840D-2E460D039A25}"/>
    <dataValidation allowBlank="1" showInputMessage="1" showErrorMessage="1" prompt="Proszę wpisać prognozowaną liczbę uczniów bez spacji i kropek" sqref="L38:M38 O38:P38 R38" xr:uid="{B3BAE201-08E1-4DD3-80F1-C0F8B00D81DD}"/>
  </dataValidations>
  <pageMargins left="0.7" right="0.7" top="0.75" bottom="0.75" header="0.3" footer="0.3"/>
  <pageSetup paperSize="9" scale="40" fitToHeight="0" orientation="portrait" r:id="rId1"/>
  <ignoredErrors>
    <ignoredError sqref="A75:S77 A83:S91 A78:J82 S78:S8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AFD87-B9C4-47C7-B2FF-57F2336AB7DF}">
  <sheetPr>
    <tabColor theme="9" tint="-0.249977111117893"/>
    <pageSetUpPr fitToPage="1"/>
  </sheetPr>
  <dimension ref="A2:U145"/>
  <sheetViews>
    <sheetView zoomScale="85" zoomScaleNormal="85" workbookViewId="0">
      <selection activeCell="A3" sqref="A3"/>
    </sheetView>
  </sheetViews>
  <sheetFormatPr defaultColWidth="8.7109375" defaultRowHeight="12.75" x14ac:dyDescent="0.2"/>
  <cols>
    <col min="1" max="1" width="7" style="76" customWidth="1"/>
    <col min="2" max="2" width="7.5703125" style="46" customWidth="1"/>
    <col min="3" max="3" width="9" style="46" customWidth="1"/>
    <col min="4" max="5" width="9.28515625" style="46" customWidth="1"/>
    <col min="6" max="6" width="8.7109375" style="46" customWidth="1"/>
    <col min="7" max="7" width="11.7109375" style="46" customWidth="1"/>
    <col min="8" max="8" width="4.28515625" style="46" customWidth="1"/>
    <col min="9" max="10" width="11.7109375" style="46" customWidth="1"/>
    <col min="11" max="11" width="14.28515625" style="46" customWidth="1"/>
    <col min="12" max="12" width="13.7109375" style="46" customWidth="1"/>
    <col min="13" max="18" width="11.7109375" style="46" customWidth="1"/>
    <col min="19" max="19" width="17.28515625" style="46" customWidth="1"/>
    <col min="20" max="20" width="9.42578125" style="46" customWidth="1"/>
    <col min="21" max="16384" width="8.7109375" style="46"/>
  </cols>
  <sheetData>
    <row r="2" spans="1:21" ht="15.75" x14ac:dyDescent="0.2">
      <c r="A2" s="144" t="s">
        <v>52</v>
      </c>
      <c r="B2" s="145"/>
      <c r="C2" s="145"/>
    </row>
    <row r="3" spans="1:21" ht="17.25" customHeight="1" x14ac:dyDescent="0.2"/>
    <row r="5" spans="1:21" x14ac:dyDescent="0.2">
      <c r="A5" s="119" t="s">
        <v>0</v>
      </c>
      <c r="B5" s="119"/>
      <c r="C5" s="119"/>
      <c r="D5" s="119"/>
      <c r="E5" s="119"/>
      <c r="F5" s="119"/>
      <c r="G5" s="119"/>
    </row>
    <row r="6" spans="1:21" ht="55.15" customHeight="1" x14ac:dyDescent="0.2">
      <c r="A6" s="120"/>
      <c r="B6" s="120"/>
      <c r="C6" s="120"/>
      <c r="D6" s="120"/>
      <c r="E6" s="121"/>
    </row>
    <row r="7" spans="1:21" x14ac:dyDescent="0.2">
      <c r="A7" s="124" t="s">
        <v>1</v>
      </c>
      <c r="B7" s="124"/>
    </row>
    <row r="8" spans="1:21" ht="41.65" customHeight="1" x14ac:dyDescent="0.2">
      <c r="A8" s="122"/>
      <c r="B8" s="122"/>
      <c r="C8" s="122"/>
      <c r="D8" s="122"/>
      <c r="E8" s="123"/>
    </row>
    <row r="9" spans="1:21" x14ac:dyDescent="0.2">
      <c r="A9" s="59"/>
      <c r="B9" s="59"/>
      <c r="C9" s="17"/>
      <c r="D9" s="17"/>
      <c r="E9" s="17"/>
      <c r="F9" s="17"/>
      <c r="G9" s="17"/>
    </row>
    <row r="10" spans="1:21" x14ac:dyDescent="0.2">
      <c r="A10" s="59"/>
      <c r="B10" s="59"/>
      <c r="C10" s="59"/>
      <c r="D10" s="59"/>
      <c r="E10" s="59"/>
      <c r="F10" s="17"/>
      <c r="G10" s="17"/>
    </row>
    <row r="11" spans="1:21" ht="51" customHeight="1" x14ac:dyDescent="0.2">
      <c r="A11" s="106" t="s">
        <v>55</v>
      </c>
      <c r="B11" s="107"/>
      <c r="C11" s="107"/>
      <c r="D11" s="107"/>
      <c r="E11" s="107"/>
      <c r="F11" s="107"/>
      <c r="G11" s="107"/>
      <c r="H11" s="107"/>
      <c r="I11" s="107"/>
      <c r="J11" s="107"/>
      <c r="K11" s="107"/>
      <c r="L11" s="107"/>
      <c r="M11" s="107"/>
      <c r="N11" s="107"/>
      <c r="O11" s="107"/>
      <c r="P11" s="107"/>
      <c r="Q11" s="107"/>
      <c r="R11" s="107"/>
      <c r="S11" s="107"/>
    </row>
    <row r="12" spans="1:21" ht="19.5" customHeight="1" x14ac:dyDescent="0.2">
      <c r="A12" s="56" t="s">
        <v>22</v>
      </c>
      <c r="B12" s="50"/>
      <c r="C12" s="50"/>
      <c r="D12" s="50"/>
      <c r="E12" s="50"/>
      <c r="F12" s="50"/>
      <c r="G12" s="50"/>
      <c r="H12" s="50"/>
      <c r="I12" s="50"/>
      <c r="J12" s="50"/>
      <c r="K12" s="50"/>
      <c r="L12" s="50"/>
      <c r="M12" s="50"/>
      <c r="N12" s="50"/>
      <c r="O12" s="50"/>
      <c r="P12" s="50"/>
      <c r="Q12" s="50"/>
      <c r="R12" s="49"/>
      <c r="S12" s="49"/>
      <c r="T12" s="49"/>
      <c r="U12" s="49"/>
    </row>
    <row r="13" spans="1:21" ht="15" customHeight="1" x14ac:dyDescent="0.2">
      <c r="A13" s="49"/>
      <c r="B13" s="51"/>
      <c r="C13" s="116" t="s">
        <v>23</v>
      </c>
      <c r="D13" s="118"/>
      <c r="E13" s="118"/>
      <c r="F13" s="118"/>
      <c r="G13" s="118"/>
      <c r="H13" s="118"/>
      <c r="I13" s="118"/>
      <c r="J13" s="118"/>
      <c r="K13" s="118"/>
      <c r="L13" s="118"/>
      <c r="M13" s="118"/>
      <c r="N13" s="118"/>
      <c r="O13" s="118"/>
      <c r="P13" s="118"/>
      <c r="Q13" s="118"/>
      <c r="R13" s="118"/>
      <c r="S13" s="118"/>
      <c r="T13" s="49"/>
      <c r="U13" s="49"/>
    </row>
    <row r="14" spans="1:21" ht="15" customHeight="1" x14ac:dyDescent="0.2">
      <c r="A14" s="49"/>
      <c r="B14" s="51"/>
      <c r="C14" s="116" t="s">
        <v>24</v>
      </c>
      <c r="D14" s="118"/>
      <c r="E14" s="118"/>
      <c r="F14" s="118"/>
      <c r="G14" s="118"/>
      <c r="H14" s="118"/>
      <c r="I14" s="118"/>
      <c r="J14" s="118"/>
      <c r="K14" s="118"/>
      <c r="L14" s="118"/>
      <c r="M14" s="118"/>
      <c r="N14" s="118"/>
      <c r="O14" s="118"/>
      <c r="P14" s="118"/>
      <c r="Q14" s="118"/>
      <c r="R14" s="118"/>
      <c r="S14" s="118"/>
      <c r="T14" s="49"/>
      <c r="U14" s="49"/>
    </row>
    <row r="15" spans="1:21" ht="15" customHeight="1" x14ac:dyDescent="0.2">
      <c r="A15" s="49"/>
      <c r="B15" s="51"/>
      <c r="C15" s="116" t="s">
        <v>25</v>
      </c>
      <c r="D15" s="118"/>
      <c r="E15" s="118"/>
      <c r="F15" s="118"/>
      <c r="G15" s="118"/>
      <c r="H15" s="118"/>
      <c r="I15" s="118"/>
      <c r="J15" s="118"/>
      <c r="K15" s="118"/>
      <c r="L15" s="118"/>
      <c r="M15" s="118"/>
      <c r="N15" s="118"/>
      <c r="O15" s="118"/>
      <c r="P15" s="118"/>
      <c r="Q15" s="118"/>
      <c r="R15" s="118"/>
      <c r="S15" s="118"/>
      <c r="T15" s="49"/>
      <c r="U15" s="49"/>
    </row>
    <row r="16" spans="1:21" ht="15" customHeight="1" x14ac:dyDescent="0.2">
      <c r="A16" s="49"/>
      <c r="B16" s="51"/>
      <c r="C16" s="116" t="s">
        <v>26</v>
      </c>
      <c r="D16" s="118"/>
      <c r="E16" s="118"/>
      <c r="F16" s="118"/>
      <c r="G16" s="118"/>
      <c r="H16" s="118"/>
      <c r="I16" s="118"/>
      <c r="J16" s="118"/>
      <c r="K16" s="118"/>
      <c r="L16" s="118"/>
      <c r="M16" s="118"/>
      <c r="N16" s="118"/>
      <c r="O16" s="118"/>
      <c r="P16" s="118"/>
      <c r="Q16" s="118"/>
      <c r="R16" s="118"/>
      <c r="S16" s="118"/>
      <c r="T16" s="49"/>
      <c r="U16" s="49"/>
    </row>
    <row r="17" spans="1:21" ht="15" customHeight="1" x14ac:dyDescent="0.2">
      <c r="A17" s="49"/>
      <c r="B17" s="51"/>
      <c r="C17" s="116" t="s">
        <v>27</v>
      </c>
      <c r="D17" s="118"/>
      <c r="E17" s="118"/>
      <c r="F17" s="118"/>
      <c r="G17" s="118"/>
      <c r="H17" s="118"/>
      <c r="I17" s="118"/>
      <c r="J17" s="118"/>
      <c r="K17" s="118"/>
      <c r="L17" s="118"/>
      <c r="M17" s="118"/>
      <c r="N17" s="118"/>
      <c r="O17" s="118"/>
      <c r="P17" s="118"/>
      <c r="Q17" s="118"/>
      <c r="R17" s="118"/>
      <c r="S17" s="118"/>
      <c r="T17" s="49"/>
      <c r="U17" s="49"/>
    </row>
    <row r="18" spans="1:21" ht="15" customHeight="1" x14ac:dyDescent="0.2">
      <c r="A18" s="49"/>
      <c r="B18" s="51"/>
      <c r="C18" s="116" t="s">
        <v>97</v>
      </c>
      <c r="D18" s="117"/>
      <c r="E18" s="117"/>
      <c r="F18" s="117"/>
      <c r="G18" s="117"/>
      <c r="H18" s="117"/>
      <c r="I18" s="117"/>
      <c r="J18" s="117"/>
      <c r="K18" s="117"/>
      <c r="L18" s="117"/>
      <c r="M18" s="117"/>
      <c r="N18" s="117"/>
      <c r="O18" s="117"/>
      <c r="P18" s="117"/>
      <c r="Q18" s="117"/>
      <c r="R18" s="117"/>
      <c r="S18" s="117"/>
      <c r="T18" s="117"/>
      <c r="U18" s="117"/>
    </row>
    <row r="19" spans="1:21" ht="15" customHeight="1" x14ac:dyDescent="0.2">
      <c r="A19" s="49"/>
      <c r="B19" s="51"/>
      <c r="C19" s="116" t="s">
        <v>29</v>
      </c>
      <c r="D19" s="118"/>
      <c r="E19" s="118"/>
      <c r="F19" s="118"/>
      <c r="G19" s="118"/>
      <c r="H19" s="118"/>
      <c r="I19" s="118"/>
      <c r="J19" s="118"/>
      <c r="K19" s="118"/>
      <c r="L19" s="118"/>
      <c r="M19" s="118"/>
      <c r="N19" s="118"/>
      <c r="O19" s="118"/>
      <c r="P19" s="118"/>
      <c r="Q19" s="118"/>
      <c r="R19" s="118"/>
      <c r="S19" s="118"/>
      <c r="T19" s="49"/>
      <c r="U19" s="49"/>
    </row>
    <row r="20" spans="1:21" ht="15" customHeight="1" x14ac:dyDescent="0.2">
      <c r="A20" s="49"/>
      <c r="B20" s="51"/>
      <c r="C20" s="116" t="s">
        <v>30</v>
      </c>
      <c r="D20" s="118"/>
      <c r="E20" s="118"/>
      <c r="F20" s="118"/>
      <c r="G20" s="118"/>
      <c r="H20" s="118"/>
      <c r="I20" s="118"/>
      <c r="J20" s="118"/>
      <c r="K20" s="118"/>
      <c r="L20" s="118"/>
      <c r="M20" s="118"/>
      <c r="N20" s="118"/>
      <c r="O20" s="118"/>
      <c r="P20" s="118"/>
      <c r="Q20" s="118"/>
      <c r="R20" s="118"/>
      <c r="S20" s="118"/>
      <c r="T20" s="49"/>
      <c r="U20" s="49"/>
    </row>
    <row r="21" spans="1:21" ht="15" customHeight="1" x14ac:dyDescent="0.2">
      <c r="A21" s="49"/>
      <c r="B21" s="96" t="s">
        <v>96</v>
      </c>
      <c r="C21" s="116" t="s">
        <v>31</v>
      </c>
      <c r="D21" s="118"/>
      <c r="E21" s="118"/>
      <c r="F21" s="118"/>
      <c r="G21" s="118"/>
      <c r="H21" s="118"/>
      <c r="I21" s="118"/>
      <c r="J21" s="118"/>
      <c r="K21" s="118"/>
      <c r="L21" s="118"/>
      <c r="M21" s="118"/>
      <c r="N21" s="118"/>
      <c r="O21" s="118"/>
      <c r="P21" s="118"/>
      <c r="Q21" s="118"/>
      <c r="R21" s="118"/>
      <c r="S21" s="118"/>
      <c r="T21" s="49"/>
      <c r="U21" s="49"/>
    </row>
    <row r="22" spans="1:21" ht="19.5" customHeight="1" x14ac:dyDescent="0.2">
      <c r="A22" s="84"/>
      <c r="B22" s="85"/>
      <c r="C22" s="85"/>
      <c r="D22" s="85"/>
      <c r="E22" s="85"/>
      <c r="F22" s="85"/>
      <c r="G22" s="85"/>
      <c r="H22" s="85"/>
      <c r="I22" s="85"/>
      <c r="J22" s="85"/>
      <c r="K22" s="85"/>
      <c r="L22" s="85"/>
      <c r="M22" s="85"/>
      <c r="N22" s="85"/>
      <c r="O22" s="85"/>
      <c r="P22" s="85"/>
      <c r="Q22" s="85"/>
      <c r="R22" s="85"/>
      <c r="S22" s="85"/>
    </row>
    <row r="23" spans="1:21" ht="14.65" customHeight="1" x14ac:dyDescent="0.2">
      <c r="A23" s="46"/>
      <c r="I23" s="73"/>
      <c r="J23" s="131" t="s">
        <v>2</v>
      </c>
      <c r="K23" s="132"/>
      <c r="L23" s="132"/>
      <c r="M23" s="132"/>
      <c r="N23" s="132"/>
      <c r="O23" s="133"/>
      <c r="Q23" s="82"/>
      <c r="R23" s="82"/>
    </row>
    <row r="24" spans="1:21" ht="14.65" customHeight="1" x14ac:dyDescent="0.2">
      <c r="A24" s="46"/>
      <c r="I24" s="74"/>
      <c r="J24" s="132" t="s">
        <v>37</v>
      </c>
      <c r="K24" s="132"/>
      <c r="L24" s="132"/>
      <c r="M24" s="132"/>
      <c r="N24" s="4"/>
      <c r="O24" s="16"/>
      <c r="Q24" s="77"/>
      <c r="R24" s="77"/>
    </row>
    <row r="25" spans="1:21" ht="19.5" customHeight="1" x14ac:dyDescent="0.2">
      <c r="A25" s="84"/>
      <c r="B25" s="85"/>
      <c r="C25" s="85"/>
      <c r="D25" s="85"/>
      <c r="E25" s="85"/>
      <c r="F25" s="85"/>
      <c r="G25" s="85"/>
      <c r="H25" s="85"/>
      <c r="I25" s="85"/>
      <c r="J25" s="85"/>
      <c r="K25" s="85"/>
      <c r="L25" s="85"/>
      <c r="M25" s="85"/>
      <c r="N25" s="85"/>
      <c r="O25" s="85"/>
      <c r="P25" s="85"/>
      <c r="Q25" s="85"/>
      <c r="R25" s="85"/>
      <c r="S25" s="85"/>
    </row>
    <row r="26" spans="1:21" ht="18" customHeight="1" x14ac:dyDescent="0.2">
      <c r="A26" s="52"/>
      <c r="B26" s="132" t="s">
        <v>45</v>
      </c>
      <c r="C26" s="132"/>
      <c r="D26" s="132"/>
      <c r="E26" s="132"/>
      <c r="F26" s="132"/>
      <c r="G26" s="132"/>
      <c r="H26" s="132"/>
      <c r="I26" s="132"/>
      <c r="J26" s="132"/>
      <c r="K26" s="132"/>
      <c r="L26" s="132"/>
      <c r="T26" s="52"/>
      <c r="U26" s="52"/>
    </row>
    <row r="27" spans="1:21" ht="17.25" customHeight="1" x14ac:dyDescent="0.2">
      <c r="A27" s="52"/>
      <c r="B27" s="81"/>
      <c r="C27" s="81"/>
      <c r="D27" s="81"/>
      <c r="E27" s="81"/>
      <c r="F27" s="81"/>
      <c r="G27" s="81"/>
      <c r="H27" s="53"/>
      <c r="I27" s="53"/>
      <c r="J27" s="53"/>
      <c r="T27" s="52"/>
      <c r="U27" s="52"/>
    </row>
    <row r="28" spans="1:21" ht="14.65" customHeight="1" x14ac:dyDescent="0.2">
      <c r="A28" s="52"/>
      <c r="B28" s="76"/>
      <c r="E28" s="53"/>
      <c r="F28" s="53"/>
      <c r="G28" s="53"/>
      <c r="H28" s="53"/>
      <c r="I28" s="53"/>
      <c r="J28" s="53"/>
      <c r="T28" s="52"/>
      <c r="U28" s="52"/>
    </row>
    <row r="29" spans="1:21" ht="14.65" customHeight="1" x14ac:dyDescent="0.2">
      <c r="A29" s="134" t="s">
        <v>28</v>
      </c>
      <c r="B29" s="134"/>
      <c r="C29" s="134"/>
      <c r="D29" s="134"/>
      <c r="E29" s="134"/>
      <c r="F29" s="134"/>
      <c r="G29" s="134"/>
      <c r="H29" s="134"/>
      <c r="I29" s="134"/>
      <c r="J29" s="134"/>
      <c r="K29" s="134"/>
      <c r="L29" s="134"/>
      <c r="M29" s="134"/>
      <c r="N29" s="134"/>
      <c r="O29" s="134"/>
      <c r="P29" s="134"/>
      <c r="Q29" s="134"/>
      <c r="R29" s="134"/>
      <c r="S29" s="134"/>
      <c r="T29" s="134"/>
      <c r="U29" s="134"/>
    </row>
    <row r="31" spans="1:21" ht="15" customHeight="1" x14ac:dyDescent="0.2">
      <c r="B31" s="53"/>
      <c r="C31" s="53"/>
      <c r="D31" s="53"/>
      <c r="E31" s="53"/>
      <c r="F31" s="53"/>
      <c r="G31" s="53"/>
      <c r="H31" s="53"/>
      <c r="I31" s="53"/>
    </row>
    <row r="32" spans="1:21" ht="41.25" customHeight="1" x14ac:dyDescent="0.2">
      <c r="A32" s="108" t="s">
        <v>32</v>
      </c>
      <c r="B32" s="108"/>
      <c r="C32" s="108"/>
      <c r="D32" s="108"/>
      <c r="E32" s="108"/>
      <c r="F32" s="108"/>
      <c r="G32" s="108"/>
      <c r="H32" s="108"/>
      <c r="I32" s="108"/>
      <c r="J32" s="108"/>
      <c r="K32" s="108"/>
      <c r="L32" s="108"/>
      <c r="M32" s="108"/>
      <c r="N32" s="108"/>
      <c r="O32" s="108"/>
      <c r="P32" s="108"/>
      <c r="Q32" s="108"/>
      <c r="R32" s="108"/>
      <c r="S32" s="108"/>
    </row>
    <row r="34" spans="1:20" ht="118.5" customHeight="1" x14ac:dyDescent="0.2">
      <c r="A34" s="105" t="s">
        <v>3</v>
      </c>
      <c r="B34" s="105" t="s">
        <v>19</v>
      </c>
      <c r="C34" s="105"/>
      <c r="D34" s="105"/>
      <c r="E34" s="105"/>
      <c r="F34" s="105"/>
      <c r="G34" s="105"/>
      <c r="H34" s="105"/>
      <c r="I34" s="105"/>
      <c r="J34" s="105"/>
      <c r="K34" s="138" t="s">
        <v>33</v>
      </c>
      <c r="L34" s="139"/>
      <c r="M34" s="139"/>
      <c r="N34" s="139"/>
      <c r="O34" s="139"/>
      <c r="P34" s="139"/>
      <c r="Q34" s="139"/>
      <c r="R34" s="139"/>
      <c r="S34" s="78" t="s">
        <v>4</v>
      </c>
    </row>
    <row r="35" spans="1:20" ht="24.75" customHeight="1" x14ac:dyDescent="0.2">
      <c r="A35" s="105"/>
      <c r="B35" s="105"/>
      <c r="C35" s="105"/>
      <c r="D35" s="105"/>
      <c r="E35" s="105"/>
      <c r="F35" s="105"/>
      <c r="G35" s="105"/>
      <c r="H35" s="105"/>
      <c r="I35" s="105"/>
      <c r="J35" s="105"/>
      <c r="K35" s="78" t="s">
        <v>5</v>
      </c>
      <c r="L35" s="78" t="s">
        <v>6</v>
      </c>
      <c r="M35" s="78" t="s">
        <v>7</v>
      </c>
      <c r="N35" s="78" t="s">
        <v>8</v>
      </c>
      <c r="O35" s="78" t="s">
        <v>9</v>
      </c>
      <c r="P35" s="78" t="s">
        <v>10</v>
      </c>
      <c r="Q35" s="78" t="s">
        <v>11</v>
      </c>
      <c r="R35" s="37" t="s">
        <v>12</v>
      </c>
      <c r="S35" s="78"/>
    </row>
    <row r="36" spans="1:20" s="76" customFormat="1" ht="15" customHeight="1" x14ac:dyDescent="0.25">
      <c r="A36" s="63">
        <v>1</v>
      </c>
      <c r="B36" s="127">
        <v>2</v>
      </c>
      <c r="C36" s="128"/>
      <c r="D36" s="128"/>
      <c r="E36" s="128"/>
      <c r="F36" s="128"/>
      <c r="G36" s="128"/>
      <c r="H36" s="128"/>
      <c r="I36" s="128"/>
      <c r="J36" s="129"/>
      <c r="K36" s="63">
        <v>3</v>
      </c>
      <c r="L36" s="63">
        <v>4</v>
      </c>
      <c r="M36" s="63">
        <v>5</v>
      </c>
      <c r="N36" s="63">
        <v>6</v>
      </c>
      <c r="O36" s="63">
        <v>7</v>
      </c>
      <c r="P36" s="63">
        <v>8</v>
      </c>
      <c r="Q36" s="63">
        <v>9</v>
      </c>
      <c r="R36" s="80">
        <v>10</v>
      </c>
      <c r="S36" s="63">
        <v>11</v>
      </c>
    </row>
    <row r="37" spans="1:20" ht="33" customHeight="1" x14ac:dyDescent="0.2">
      <c r="A37" s="63">
        <v>1</v>
      </c>
      <c r="B37" s="112" t="s">
        <v>56</v>
      </c>
      <c r="C37" s="113"/>
      <c r="D37" s="113"/>
      <c r="E37" s="113"/>
      <c r="F37" s="113"/>
      <c r="G37" s="113"/>
      <c r="H37" s="113"/>
      <c r="I37" s="113"/>
      <c r="J37" s="114"/>
      <c r="K37" s="69"/>
      <c r="L37" s="69"/>
      <c r="M37" s="11"/>
      <c r="N37" s="69"/>
      <c r="O37" s="69"/>
      <c r="P37" s="11"/>
      <c r="Q37" s="69"/>
      <c r="R37" s="69"/>
      <c r="S37" s="69"/>
    </row>
    <row r="38" spans="1:20" ht="181.9" customHeight="1" x14ac:dyDescent="0.2">
      <c r="A38" s="8">
        <v>2</v>
      </c>
      <c r="B38" s="109" t="s">
        <v>57</v>
      </c>
      <c r="C38" s="110"/>
      <c r="D38" s="110"/>
      <c r="E38" s="110"/>
      <c r="F38" s="110"/>
      <c r="G38" s="110"/>
      <c r="H38" s="110"/>
      <c r="I38" s="110"/>
      <c r="J38" s="111"/>
      <c r="K38" s="11"/>
      <c r="L38" s="11"/>
      <c r="M38" s="69"/>
      <c r="N38" s="11"/>
      <c r="O38" s="11"/>
      <c r="P38" s="69"/>
      <c r="Q38" s="11"/>
      <c r="R38" s="11"/>
      <c r="S38" s="69"/>
    </row>
    <row r="39" spans="1:20" ht="23.25" customHeight="1" x14ac:dyDescent="0.2">
      <c r="A39" s="63">
        <v>3</v>
      </c>
      <c r="B39" s="112" t="s">
        <v>58</v>
      </c>
      <c r="C39" s="113"/>
      <c r="D39" s="113"/>
      <c r="E39" s="113"/>
      <c r="F39" s="113"/>
      <c r="G39" s="113"/>
      <c r="H39" s="113"/>
      <c r="I39" s="113"/>
      <c r="J39" s="114"/>
      <c r="K39" s="11"/>
      <c r="L39" s="11"/>
      <c r="M39" s="69"/>
      <c r="N39" s="11"/>
      <c r="O39" s="11"/>
      <c r="P39" s="69"/>
      <c r="Q39" s="11"/>
      <c r="R39" s="11"/>
      <c r="S39" s="69"/>
    </row>
    <row r="40" spans="1:20" ht="88.9" customHeight="1" x14ac:dyDescent="0.2">
      <c r="A40" s="8">
        <v>4</v>
      </c>
      <c r="B40" s="109" t="s">
        <v>59</v>
      </c>
      <c r="C40" s="110"/>
      <c r="D40" s="110"/>
      <c r="E40" s="110"/>
      <c r="F40" s="110"/>
      <c r="G40" s="110"/>
      <c r="H40" s="110"/>
      <c r="I40" s="110"/>
      <c r="J40" s="111"/>
      <c r="K40" s="11"/>
      <c r="L40" s="11"/>
      <c r="M40" s="69"/>
      <c r="N40" s="11"/>
      <c r="O40" s="11"/>
      <c r="P40" s="69"/>
      <c r="Q40" s="11"/>
      <c r="R40" s="11"/>
      <c r="S40" s="69"/>
    </row>
    <row r="41" spans="1:20" ht="58.9" customHeight="1" x14ac:dyDescent="0.2">
      <c r="A41" s="8">
        <v>5</v>
      </c>
      <c r="B41" s="109" t="s">
        <v>60</v>
      </c>
      <c r="C41" s="110"/>
      <c r="D41" s="110"/>
      <c r="E41" s="110"/>
      <c r="F41" s="110"/>
      <c r="G41" s="110"/>
      <c r="H41" s="110"/>
      <c r="I41" s="110"/>
      <c r="J41" s="111"/>
      <c r="K41" s="11"/>
      <c r="L41" s="11"/>
      <c r="M41" s="69"/>
      <c r="N41" s="11"/>
      <c r="O41" s="11"/>
      <c r="P41" s="69"/>
      <c r="Q41" s="11"/>
      <c r="R41" s="11"/>
      <c r="S41" s="69"/>
    </row>
    <row r="42" spans="1:20" ht="72" customHeight="1" x14ac:dyDescent="0.2">
      <c r="A42" s="8">
        <v>6</v>
      </c>
      <c r="B42" s="109" t="s">
        <v>61</v>
      </c>
      <c r="C42" s="110"/>
      <c r="D42" s="110"/>
      <c r="E42" s="110"/>
      <c r="F42" s="110"/>
      <c r="G42" s="110"/>
      <c r="H42" s="110"/>
      <c r="I42" s="110"/>
      <c r="J42" s="111"/>
      <c r="K42" s="70"/>
      <c r="L42" s="70"/>
      <c r="M42" s="12">
        <f>M37*1782</f>
        <v>0</v>
      </c>
      <c r="N42" s="70"/>
      <c r="O42" s="70"/>
      <c r="P42" s="70"/>
      <c r="Q42" s="70"/>
      <c r="R42" s="70"/>
      <c r="S42" s="65">
        <f>M42</f>
        <v>0</v>
      </c>
    </row>
    <row r="43" spans="1:20" ht="46.15" customHeight="1" x14ac:dyDescent="0.2">
      <c r="A43" s="8">
        <v>7</v>
      </c>
      <c r="B43" s="109" t="s">
        <v>62</v>
      </c>
      <c r="C43" s="110"/>
      <c r="D43" s="110"/>
      <c r="E43" s="110"/>
      <c r="F43" s="110"/>
      <c r="G43" s="110"/>
      <c r="H43" s="110"/>
      <c r="I43" s="110"/>
      <c r="J43" s="111"/>
      <c r="K43" s="70"/>
      <c r="L43" s="70"/>
      <c r="M43" s="70"/>
      <c r="N43" s="70"/>
      <c r="O43" s="70"/>
      <c r="P43" s="12">
        <f>P37*4276.8</f>
        <v>0</v>
      </c>
      <c r="Q43" s="70"/>
      <c r="R43" s="70"/>
      <c r="S43" s="65">
        <f>P43</f>
        <v>0</v>
      </c>
      <c r="T43" s="9"/>
    </row>
    <row r="44" spans="1:20" ht="72.599999999999994" customHeight="1" x14ac:dyDescent="0.2">
      <c r="A44" s="8">
        <v>8</v>
      </c>
      <c r="B44" s="109" t="s">
        <v>63</v>
      </c>
      <c r="C44" s="110"/>
      <c r="D44" s="110"/>
      <c r="E44" s="110"/>
      <c r="F44" s="110"/>
      <c r="G44" s="110"/>
      <c r="H44" s="110"/>
      <c r="I44" s="110"/>
      <c r="J44" s="111"/>
      <c r="K44" s="12">
        <f>K38*1782</f>
        <v>0</v>
      </c>
      <c r="L44" s="12">
        <f>L38*1782</f>
        <v>0</v>
      </c>
      <c r="M44" s="70"/>
      <c r="N44" s="70"/>
      <c r="O44" s="70"/>
      <c r="P44" s="70"/>
      <c r="Q44" s="70"/>
      <c r="R44" s="70"/>
      <c r="S44" s="65">
        <f>SUM(K44:L44)</f>
        <v>0</v>
      </c>
      <c r="T44" s="9"/>
    </row>
    <row r="45" spans="1:20" ht="87" customHeight="1" x14ac:dyDescent="0.2">
      <c r="A45" s="8">
        <v>9</v>
      </c>
      <c r="B45" s="109" t="s">
        <v>64</v>
      </c>
      <c r="C45" s="110"/>
      <c r="D45" s="110"/>
      <c r="E45" s="110"/>
      <c r="F45" s="110"/>
      <c r="G45" s="110"/>
      <c r="H45" s="110"/>
      <c r="I45" s="110"/>
      <c r="J45" s="111"/>
      <c r="K45" s="70"/>
      <c r="L45" s="70"/>
      <c r="M45" s="70"/>
      <c r="N45" s="12">
        <f>N38*3326.4</f>
        <v>0</v>
      </c>
      <c r="O45" s="12">
        <f>O38*4276.8</f>
        <v>0</v>
      </c>
      <c r="P45" s="70"/>
      <c r="Q45" s="12">
        <f>Q38*5940</f>
        <v>0</v>
      </c>
      <c r="R45" s="12">
        <f>R38*5940</f>
        <v>0</v>
      </c>
      <c r="S45" s="65">
        <f>SUM(N45:O45,Q45:R45)</f>
        <v>0</v>
      </c>
    </row>
    <row r="46" spans="1:20" ht="70.900000000000006" customHeight="1" x14ac:dyDescent="0.2">
      <c r="A46" s="8">
        <v>10</v>
      </c>
      <c r="B46" s="109" t="s">
        <v>65</v>
      </c>
      <c r="C46" s="110"/>
      <c r="D46" s="110"/>
      <c r="E46" s="110"/>
      <c r="F46" s="110"/>
      <c r="G46" s="110"/>
      <c r="H46" s="110"/>
      <c r="I46" s="110"/>
      <c r="J46" s="111"/>
      <c r="K46" s="12">
        <f>K39*1782</f>
        <v>0</v>
      </c>
      <c r="L46" s="12">
        <f>L39*1782</f>
        <v>0</v>
      </c>
      <c r="M46" s="70"/>
      <c r="N46" s="70"/>
      <c r="O46" s="70"/>
      <c r="P46" s="70"/>
      <c r="Q46" s="70"/>
      <c r="R46" s="70"/>
      <c r="S46" s="65">
        <f>SUM(K46:L46)</f>
        <v>0</v>
      </c>
    </row>
    <row r="47" spans="1:20" ht="84.6" customHeight="1" x14ac:dyDescent="0.2">
      <c r="A47" s="8">
        <v>11</v>
      </c>
      <c r="B47" s="109" t="s">
        <v>66</v>
      </c>
      <c r="C47" s="110"/>
      <c r="D47" s="110"/>
      <c r="E47" s="110"/>
      <c r="F47" s="110"/>
      <c r="G47" s="110"/>
      <c r="H47" s="110"/>
      <c r="I47" s="110"/>
      <c r="J47" s="111"/>
      <c r="K47" s="70"/>
      <c r="L47" s="70"/>
      <c r="M47" s="70"/>
      <c r="N47" s="12">
        <f>N39*3326.4</f>
        <v>0</v>
      </c>
      <c r="O47" s="12">
        <f>O39*4276.8</f>
        <v>0</v>
      </c>
      <c r="P47" s="70"/>
      <c r="Q47" s="12">
        <f>Q39*5940</f>
        <v>0</v>
      </c>
      <c r="R47" s="12">
        <f>R39*5940</f>
        <v>0</v>
      </c>
      <c r="S47" s="65">
        <f>SUM(N47:O47,Q47:R47)</f>
        <v>0</v>
      </c>
    </row>
    <row r="48" spans="1:20" ht="70.150000000000006" customHeight="1" x14ac:dyDescent="0.2">
      <c r="A48" s="8">
        <v>12</v>
      </c>
      <c r="B48" s="109" t="s">
        <v>67</v>
      </c>
      <c r="C48" s="110"/>
      <c r="D48" s="110"/>
      <c r="E48" s="110"/>
      <c r="F48" s="110"/>
      <c r="G48" s="110"/>
      <c r="H48" s="110"/>
      <c r="I48" s="110"/>
      <c r="J48" s="111"/>
      <c r="K48" s="12">
        <f>K40*1782</f>
        <v>0</v>
      </c>
      <c r="L48" s="12">
        <f>L40*1782</f>
        <v>0</v>
      </c>
      <c r="M48" s="70"/>
      <c r="N48" s="70"/>
      <c r="O48" s="70"/>
      <c r="P48" s="70"/>
      <c r="Q48" s="70"/>
      <c r="R48" s="70"/>
      <c r="S48" s="65">
        <f>SUM(K48:L48)</f>
        <v>0</v>
      </c>
    </row>
    <row r="49" spans="1:19" ht="84.6" customHeight="1" x14ac:dyDescent="0.2">
      <c r="A49" s="8">
        <v>13</v>
      </c>
      <c r="B49" s="109" t="s">
        <v>68</v>
      </c>
      <c r="C49" s="110"/>
      <c r="D49" s="110"/>
      <c r="E49" s="110"/>
      <c r="F49" s="110"/>
      <c r="G49" s="110"/>
      <c r="H49" s="110"/>
      <c r="I49" s="110"/>
      <c r="J49" s="111"/>
      <c r="K49" s="70"/>
      <c r="L49" s="70"/>
      <c r="M49" s="70"/>
      <c r="N49" s="12">
        <f>N40*3326.4</f>
        <v>0</v>
      </c>
      <c r="O49" s="12">
        <f>O40*4276.8</f>
        <v>0</v>
      </c>
      <c r="P49" s="70"/>
      <c r="Q49" s="12">
        <f>Q40*5940</f>
        <v>0</v>
      </c>
      <c r="R49" s="12">
        <f>R40*5940</f>
        <v>0</v>
      </c>
      <c r="S49" s="65">
        <f>SUM(N49:O49,Q49:R49)</f>
        <v>0</v>
      </c>
    </row>
    <row r="50" spans="1:19" ht="111.6" customHeight="1" x14ac:dyDescent="0.2">
      <c r="A50" s="8">
        <v>14</v>
      </c>
      <c r="B50" s="109" t="s">
        <v>69</v>
      </c>
      <c r="C50" s="110"/>
      <c r="D50" s="110"/>
      <c r="E50" s="110"/>
      <c r="F50" s="110"/>
      <c r="G50" s="110"/>
      <c r="H50" s="110"/>
      <c r="I50" s="110"/>
      <c r="J50" s="111"/>
      <c r="K50" s="12">
        <f>K41*1782</f>
        <v>0</v>
      </c>
      <c r="L50" s="12">
        <f>L41*1782</f>
        <v>0</v>
      </c>
      <c r="M50" s="70"/>
      <c r="N50" s="12">
        <f>N41*3326.4</f>
        <v>0</v>
      </c>
      <c r="O50" s="12">
        <f>O41*4276.8</f>
        <v>0</v>
      </c>
      <c r="P50" s="70"/>
      <c r="Q50" s="12">
        <f>Q41*5940</f>
        <v>0</v>
      </c>
      <c r="R50" s="12">
        <f>R41*5940</f>
        <v>0</v>
      </c>
      <c r="S50" s="65">
        <f>SUM(K50:L50,N50:O50,Q50:R50)</f>
        <v>0</v>
      </c>
    </row>
    <row r="51" spans="1:19" ht="30" customHeight="1" x14ac:dyDescent="0.2">
      <c r="A51" s="8">
        <v>15</v>
      </c>
      <c r="B51" s="109" t="s">
        <v>70</v>
      </c>
      <c r="C51" s="110"/>
      <c r="D51" s="110"/>
      <c r="E51" s="110"/>
      <c r="F51" s="110"/>
      <c r="G51" s="110"/>
      <c r="H51" s="110"/>
      <c r="I51" s="110"/>
      <c r="J51" s="111"/>
      <c r="K51" s="65">
        <f>SUM(K44,K46,K48,K50)</f>
        <v>0</v>
      </c>
      <c r="L51" s="65">
        <f>SUM(L44,L46,L48,L50)</f>
        <v>0</v>
      </c>
      <c r="M51" s="65">
        <f>M42</f>
        <v>0</v>
      </c>
      <c r="N51" s="65">
        <f>SUM(N45,N47,N49,N50)</f>
        <v>0</v>
      </c>
      <c r="O51" s="65">
        <f>SUM(O45,O47,O49,O50)</f>
        <v>0</v>
      </c>
      <c r="P51" s="65">
        <f>P43</f>
        <v>0</v>
      </c>
      <c r="Q51" s="65">
        <f>SUM(Q45,Q47,Q49,Q50)</f>
        <v>0</v>
      </c>
      <c r="R51" s="67">
        <f>SUM(R45,R47,R49,R50)</f>
        <v>0</v>
      </c>
      <c r="S51" s="65">
        <f>SUM(S42:S50)</f>
        <v>0</v>
      </c>
    </row>
    <row r="52" spans="1:19" ht="29.25" customHeight="1" x14ac:dyDescent="0.2">
      <c r="A52" s="8">
        <v>16</v>
      </c>
      <c r="B52" s="109" t="s">
        <v>71</v>
      </c>
      <c r="C52" s="110"/>
      <c r="D52" s="110"/>
      <c r="E52" s="110"/>
      <c r="F52" s="110"/>
      <c r="G52" s="110"/>
      <c r="H52" s="110"/>
      <c r="I52" s="110"/>
      <c r="J52" s="111"/>
      <c r="K52" s="71"/>
      <c r="L52" s="71"/>
      <c r="M52" s="71"/>
      <c r="N52" s="71"/>
      <c r="O52" s="71"/>
      <c r="P52" s="71"/>
      <c r="Q52" s="71"/>
      <c r="R52" s="71"/>
      <c r="S52" s="65">
        <f>ROUNDDOWN(S51*0.01,2)</f>
        <v>0</v>
      </c>
    </row>
    <row r="53" spans="1:19" ht="34.5" customHeight="1" x14ac:dyDescent="0.2">
      <c r="A53" s="63">
        <v>17</v>
      </c>
      <c r="B53" s="112" t="s">
        <v>38</v>
      </c>
      <c r="C53" s="113"/>
      <c r="D53" s="113"/>
      <c r="E53" s="113"/>
      <c r="F53" s="113"/>
      <c r="G53" s="113"/>
      <c r="H53" s="113"/>
      <c r="I53" s="113"/>
      <c r="J53" s="114"/>
      <c r="K53" s="71"/>
      <c r="L53" s="71"/>
      <c r="M53" s="71"/>
      <c r="N53" s="71"/>
      <c r="O53" s="71"/>
      <c r="P53" s="71"/>
      <c r="Q53" s="71"/>
      <c r="R53" s="71"/>
      <c r="S53" s="65">
        <f>S51+S52</f>
        <v>0</v>
      </c>
    </row>
    <row r="54" spans="1:19" ht="14.25" x14ac:dyDescent="0.2">
      <c r="A54" s="7"/>
      <c r="B54" s="6"/>
      <c r="C54" s="6"/>
    </row>
    <row r="55" spans="1:19" ht="24.75" customHeight="1" thickBot="1" x14ac:dyDescent="0.25">
      <c r="A55" s="115" t="s">
        <v>46</v>
      </c>
      <c r="B55" s="115"/>
      <c r="C55" s="115"/>
      <c r="D55" s="115"/>
      <c r="E55" s="115"/>
      <c r="F55" s="115"/>
      <c r="G55" s="115"/>
      <c r="H55" s="115"/>
      <c r="I55" s="115"/>
      <c r="J55" s="115"/>
      <c r="K55" s="115"/>
      <c r="L55" s="115"/>
      <c r="M55" s="115"/>
      <c r="N55" s="115"/>
      <c r="O55" s="115"/>
      <c r="P55" s="115"/>
      <c r="Q55" s="115"/>
      <c r="R55" s="115"/>
      <c r="S55" s="115"/>
    </row>
    <row r="56" spans="1:19" ht="18.75" customHeight="1" thickBot="1" x14ac:dyDescent="0.25">
      <c r="A56" s="43" t="s">
        <v>47</v>
      </c>
      <c r="B56" s="18"/>
      <c r="C56" s="18"/>
      <c r="D56" s="18"/>
      <c r="E56" s="18"/>
      <c r="G56" s="18"/>
      <c r="H56" s="18"/>
      <c r="J56" s="18"/>
      <c r="L56" s="72">
        <f>S53</f>
        <v>0</v>
      </c>
    </row>
    <row r="57" spans="1:19" ht="18.75" customHeight="1" x14ac:dyDescent="0.2">
      <c r="A57" s="43"/>
      <c r="B57" s="18"/>
      <c r="C57" s="18"/>
      <c r="D57" s="18"/>
      <c r="E57" s="18"/>
      <c r="F57" s="23"/>
      <c r="G57" s="18"/>
      <c r="H57" s="18"/>
      <c r="I57" s="18"/>
      <c r="J57" s="18"/>
      <c r="K57" s="17"/>
    </row>
    <row r="58" spans="1:19" ht="18.75" customHeight="1" x14ac:dyDescent="0.2">
      <c r="A58" s="43"/>
      <c r="B58" s="18"/>
      <c r="C58" s="18"/>
      <c r="D58" s="18"/>
      <c r="E58" s="18"/>
      <c r="F58" s="23"/>
      <c r="G58" s="18"/>
      <c r="H58" s="18"/>
      <c r="I58" s="18"/>
      <c r="J58" s="18"/>
      <c r="K58" s="17"/>
    </row>
    <row r="59" spans="1:19" ht="33.75" customHeight="1" x14ac:dyDescent="0.25">
      <c r="A59" s="104" t="s">
        <v>48</v>
      </c>
      <c r="B59" s="125"/>
      <c r="C59" s="125"/>
      <c r="D59" s="125"/>
      <c r="E59" s="125"/>
      <c r="F59" s="125"/>
      <c r="G59" s="125"/>
      <c r="H59" s="125"/>
      <c r="I59" s="125"/>
      <c r="J59" s="125"/>
      <c r="K59" s="125"/>
      <c r="L59" s="125"/>
      <c r="M59" s="125"/>
      <c r="N59" s="125"/>
      <c r="O59" s="125"/>
      <c r="P59" s="125"/>
      <c r="Q59" s="125"/>
      <c r="R59" s="125"/>
      <c r="S59" s="125"/>
    </row>
    <row r="60" spans="1:19" ht="18" x14ac:dyDescent="0.25">
      <c r="A60" s="83"/>
      <c r="B60" s="83"/>
      <c r="C60" s="83"/>
      <c r="D60" s="83"/>
      <c r="E60" s="83"/>
      <c r="F60" s="83"/>
      <c r="G60" s="83"/>
      <c r="H60" s="83"/>
      <c r="I60" s="83"/>
      <c r="J60" s="83"/>
      <c r="K60" s="83"/>
      <c r="L60" s="83"/>
      <c r="M60" s="83"/>
      <c r="N60" s="83"/>
      <c r="O60" s="83"/>
      <c r="P60" s="83"/>
      <c r="Q60" s="83"/>
      <c r="R60" s="83"/>
      <c r="S60" s="83"/>
    </row>
    <row r="61" spans="1:19" ht="111" customHeight="1" x14ac:dyDescent="0.2">
      <c r="A61" s="105" t="s">
        <v>3</v>
      </c>
      <c r="B61" s="105" t="s">
        <v>19</v>
      </c>
      <c r="C61" s="105"/>
      <c r="D61" s="105"/>
      <c r="E61" s="105"/>
      <c r="F61" s="105"/>
      <c r="G61" s="105"/>
      <c r="H61" s="105"/>
      <c r="I61" s="105"/>
      <c r="J61" s="105"/>
      <c r="K61" s="138" t="s">
        <v>33</v>
      </c>
      <c r="L61" s="139"/>
      <c r="M61" s="139"/>
      <c r="N61" s="139"/>
      <c r="O61" s="139"/>
      <c r="P61" s="139"/>
      <c r="Q61" s="139"/>
      <c r="R61" s="140"/>
      <c r="S61" s="78" t="s">
        <v>4</v>
      </c>
    </row>
    <row r="62" spans="1:19" x14ac:dyDescent="0.2">
      <c r="A62" s="105"/>
      <c r="B62" s="105"/>
      <c r="C62" s="105"/>
      <c r="D62" s="105"/>
      <c r="E62" s="105"/>
      <c r="F62" s="105"/>
      <c r="G62" s="105"/>
      <c r="H62" s="105"/>
      <c r="I62" s="105"/>
      <c r="J62" s="105"/>
      <c r="K62" s="78" t="s">
        <v>5</v>
      </c>
      <c r="L62" s="78" t="s">
        <v>6</v>
      </c>
      <c r="M62" s="78" t="s">
        <v>7</v>
      </c>
      <c r="N62" s="78" t="s">
        <v>8</v>
      </c>
      <c r="O62" s="78" t="s">
        <v>9</v>
      </c>
      <c r="P62" s="78" t="s">
        <v>10</v>
      </c>
      <c r="Q62" s="78" t="s">
        <v>11</v>
      </c>
      <c r="R62" s="37" t="s">
        <v>12</v>
      </c>
      <c r="S62" s="78"/>
    </row>
    <row r="63" spans="1:19" s="76" customFormat="1" ht="15" customHeight="1" x14ac:dyDescent="0.25">
      <c r="A63" s="63">
        <v>1</v>
      </c>
      <c r="B63" s="127">
        <v>2</v>
      </c>
      <c r="C63" s="128"/>
      <c r="D63" s="128"/>
      <c r="E63" s="128"/>
      <c r="F63" s="128"/>
      <c r="G63" s="128"/>
      <c r="H63" s="128"/>
      <c r="I63" s="128"/>
      <c r="J63" s="129"/>
      <c r="K63" s="63">
        <v>3</v>
      </c>
      <c r="L63" s="63">
        <v>4</v>
      </c>
      <c r="M63" s="63">
        <v>5</v>
      </c>
      <c r="N63" s="63">
        <v>6</v>
      </c>
      <c r="O63" s="63">
        <v>7</v>
      </c>
      <c r="P63" s="63">
        <v>8</v>
      </c>
      <c r="Q63" s="63">
        <v>9</v>
      </c>
      <c r="R63" s="80">
        <v>10</v>
      </c>
      <c r="S63" s="63">
        <v>11</v>
      </c>
    </row>
    <row r="64" spans="1:19" ht="26.65" customHeight="1" x14ac:dyDescent="0.2">
      <c r="A64" s="63">
        <v>1</v>
      </c>
      <c r="B64" s="112" t="s">
        <v>72</v>
      </c>
      <c r="C64" s="113"/>
      <c r="D64" s="113"/>
      <c r="E64" s="113"/>
      <c r="F64" s="113"/>
      <c r="G64" s="113"/>
      <c r="H64" s="113"/>
      <c r="I64" s="113"/>
      <c r="J64" s="114"/>
      <c r="K64" s="11"/>
      <c r="L64" s="11"/>
      <c r="M64" s="11"/>
      <c r="N64" s="11"/>
      <c r="O64" s="11"/>
      <c r="P64" s="11"/>
      <c r="Q64" s="11"/>
      <c r="R64" s="36"/>
      <c r="S64" s="64"/>
    </row>
    <row r="65" spans="1:19" ht="70.5" customHeight="1" x14ac:dyDescent="0.2">
      <c r="A65" s="8">
        <v>2</v>
      </c>
      <c r="B65" s="130" t="s">
        <v>73</v>
      </c>
      <c r="C65" s="130"/>
      <c r="D65" s="130"/>
      <c r="E65" s="130"/>
      <c r="F65" s="130"/>
      <c r="G65" s="130"/>
      <c r="H65" s="130"/>
      <c r="I65" s="130"/>
      <c r="J65" s="130"/>
      <c r="K65" s="29">
        <f>K64*990</f>
        <v>0</v>
      </c>
      <c r="L65" s="29">
        <f>L64*990</f>
        <v>0</v>
      </c>
      <c r="M65" s="29">
        <f>M64*990</f>
        <v>0</v>
      </c>
      <c r="N65" s="29">
        <f>N64*495</f>
        <v>0</v>
      </c>
      <c r="O65" s="29">
        <f>O64*495</f>
        <v>0</v>
      </c>
      <c r="P65" s="29">
        <f>P64*495</f>
        <v>0</v>
      </c>
      <c r="Q65" s="29">
        <f>Q64*495</f>
        <v>0</v>
      </c>
      <c r="R65" s="29">
        <f>R64*495</f>
        <v>0</v>
      </c>
      <c r="S65" s="66">
        <f>SUM(K65:R65)</f>
        <v>0</v>
      </c>
    </row>
    <row r="66" spans="1:19" ht="30" customHeight="1" x14ac:dyDescent="0.2">
      <c r="A66" s="8">
        <v>3</v>
      </c>
      <c r="B66" s="141" t="s">
        <v>40</v>
      </c>
      <c r="C66" s="142"/>
      <c r="D66" s="142"/>
      <c r="E66" s="142"/>
      <c r="F66" s="142"/>
      <c r="G66" s="142"/>
      <c r="H66" s="142"/>
      <c r="I66" s="142"/>
      <c r="J66" s="143"/>
      <c r="K66" s="70"/>
      <c r="L66" s="70"/>
      <c r="M66" s="70"/>
      <c r="N66" s="70"/>
      <c r="O66" s="70"/>
      <c r="P66" s="70"/>
      <c r="Q66" s="70"/>
      <c r="R66" s="70"/>
      <c r="S66" s="66">
        <f>ROUNDDOWN(S65*0.01,2)</f>
        <v>0</v>
      </c>
    </row>
    <row r="67" spans="1:19" ht="26.25" customHeight="1" x14ac:dyDescent="0.2">
      <c r="A67" s="63">
        <v>4</v>
      </c>
      <c r="B67" s="146" t="s">
        <v>39</v>
      </c>
      <c r="C67" s="147"/>
      <c r="D67" s="147"/>
      <c r="E67" s="147"/>
      <c r="F67" s="147"/>
      <c r="G67" s="147"/>
      <c r="H67" s="147"/>
      <c r="I67" s="147"/>
      <c r="J67" s="148"/>
      <c r="K67" s="70"/>
      <c r="L67" s="70"/>
      <c r="M67" s="70"/>
      <c r="N67" s="70"/>
      <c r="O67" s="70"/>
      <c r="P67" s="70"/>
      <c r="Q67" s="70"/>
      <c r="R67" s="70"/>
      <c r="S67" s="66">
        <f>S65+S66</f>
        <v>0</v>
      </c>
    </row>
    <row r="68" spans="1:19" ht="14.25" x14ac:dyDescent="0.2">
      <c r="A68" s="7"/>
      <c r="B68" s="6"/>
      <c r="C68" s="6"/>
    </row>
    <row r="69" spans="1:19" ht="25.5" customHeight="1" thickBot="1" x14ac:dyDescent="0.25">
      <c r="A69" s="126" t="s">
        <v>41</v>
      </c>
      <c r="B69" s="126"/>
      <c r="C69" s="126"/>
      <c r="D69" s="126"/>
      <c r="E69" s="126"/>
      <c r="F69" s="126"/>
      <c r="G69" s="126"/>
      <c r="H69" s="126"/>
      <c r="I69" s="126"/>
      <c r="J69" s="126"/>
      <c r="K69" s="126"/>
      <c r="L69" s="126"/>
      <c r="M69" s="126"/>
      <c r="N69" s="126"/>
      <c r="O69" s="126"/>
      <c r="P69" s="126"/>
      <c r="Q69" s="126"/>
      <c r="R69" s="126"/>
      <c r="S69" s="126"/>
    </row>
    <row r="70" spans="1:19" ht="13.5" thickBot="1" x14ac:dyDescent="0.25">
      <c r="A70" s="43" t="s">
        <v>42</v>
      </c>
      <c r="B70" s="43"/>
      <c r="C70" s="43"/>
      <c r="D70" s="43"/>
      <c r="F70" s="43"/>
      <c r="H70" s="43"/>
      <c r="J70" s="21">
        <f>S67</f>
        <v>0</v>
      </c>
      <c r="L70" s="23"/>
      <c r="M70" s="19"/>
    </row>
    <row r="71" spans="1:19" x14ac:dyDescent="0.2">
      <c r="A71" s="43"/>
      <c r="B71" s="43"/>
      <c r="C71" s="43"/>
      <c r="D71" s="43"/>
      <c r="E71" s="43"/>
      <c r="F71" s="43"/>
      <c r="G71" s="43"/>
      <c r="H71" s="43"/>
      <c r="I71" s="43"/>
      <c r="J71" s="43"/>
      <c r="K71" s="43"/>
      <c r="L71" s="23"/>
      <c r="M71" s="19"/>
    </row>
    <row r="72" spans="1:19" ht="26.25" customHeight="1" x14ac:dyDescent="0.2">
      <c r="A72" s="43"/>
      <c r="B72" s="43"/>
      <c r="C72" s="43"/>
      <c r="D72" s="43"/>
      <c r="E72" s="43"/>
      <c r="F72" s="43"/>
      <c r="G72" s="43"/>
      <c r="H72" s="43"/>
      <c r="I72" s="43"/>
      <c r="J72" s="43"/>
      <c r="K72" s="43"/>
      <c r="M72" s="19"/>
    </row>
    <row r="73" spans="1:19" ht="57.75" customHeight="1" x14ac:dyDescent="0.25">
      <c r="A73" s="104" t="s">
        <v>98</v>
      </c>
      <c r="B73" s="104"/>
      <c r="C73" s="104"/>
      <c r="D73" s="104"/>
      <c r="E73" s="104"/>
      <c r="F73" s="104"/>
      <c r="G73" s="104"/>
      <c r="H73" s="104"/>
      <c r="I73" s="104"/>
      <c r="J73" s="104"/>
      <c r="K73" s="104"/>
      <c r="L73" s="104"/>
      <c r="M73" s="104"/>
      <c r="N73" s="104"/>
      <c r="O73" s="104"/>
      <c r="P73" s="104"/>
      <c r="Q73" s="104"/>
      <c r="R73" s="104"/>
      <c r="S73" s="104"/>
    </row>
    <row r="74" spans="1:19" x14ac:dyDescent="0.2">
      <c r="A74" s="43"/>
      <c r="B74" s="43"/>
      <c r="C74" s="43"/>
      <c r="D74" s="43"/>
      <c r="E74" s="43"/>
      <c r="F74" s="43"/>
      <c r="G74" s="43"/>
      <c r="H74" s="43"/>
      <c r="I74" s="43"/>
      <c r="J74" s="43"/>
      <c r="K74" s="43"/>
      <c r="L74" s="23"/>
      <c r="M74" s="19"/>
    </row>
    <row r="75" spans="1:19" ht="169.5" customHeight="1" x14ac:dyDescent="0.2">
      <c r="A75" s="105" t="s">
        <v>3</v>
      </c>
      <c r="B75" s="105" t="s">
        <v>19</v>
      </c>
      <c r="C75" s="105"/>
      <c r="D75" s="105"/>
      <c r="E75" s="105"/>
      <c r="F75" s="105"/>
      <c r="G75" s="105"/>
      <c r="H75" s="105"/>
      <c r="I75" s="105"/>
      <c r="J75" s="105"/>
      <c r="K75" s="138" t="s">
        <v>33</v>
      </c>
      <c r="L75" s="139"/>
      <c r="M75" s="139"/>
      <c r="N75" s="139"/>
      <c r="O75" s="139"/>
      <c r="P75" s="139"/>
      <c r="Q75" s="139"/>
      <c r="R75" s="140"/>
      <c r="S75" s="135" t="s">
        <v>4</v>
      </c>
    </row>
    <row r="76" spans="1:19" ht="30" customHeight="1" x14ac:dyDescent="0.2">
      <c r="A76" s="105"/>
      <c r="B76" s="105"/>
      <c r="C76" s="105"/>
      <c r="D76" s="105"/>
      <c r="E76" s="105"/>
      <c r="F76" s="105"/>
      <c r="G76" s="105"/>
      <c r="H76" s="105"/>
      <c r="I76" s="105"/>
      <c r="J76" s="105"/>
      <c r="K76" s="78" t="s">
        <v>5</v>
      </c>
      <c r="L76" s="78" t="s">
        <v>6</v>
      </c>
      <c r="M76" s="78" t="s">
        <v>7</v>
      </c>
      <c r="N76" s="78" t="s">
        <v>8</v>
      </c>
      <c r="O76" s="78" t="s">
        <v>9</v>
      </c>
      <c r="P76" s="78" t="s">
        <v>10</v>
      </c>
      <c r="Q76" s="78" t="s">
        <v>11</v>
      </c>
      <c r="R76" s="78" t="s">
        <v>12</v>
      </c>
      <c r="S76" s="136"/>
    </row>
    <row r="77" spans="1:19" s="76" customFormat="1" x14ac:dyDescent="0.25">
      <c r="A77" s="63">
        <v>1</v>
      </c>
      <c r="B77" s="127">
        <v>2</v>
      </c>
      <c r="C77" s="128"/>
      <c r="D77" s="128"/>
      <c r="E77" s="128"/>
      <c r="F77" s="128"/>
      <c r="G77" s="128"/>
      <c r="H77" s="128"/>
      <c r="I77" s="128"/>
      <c r="J77" s="129"/>
      <c r="K77" s="63">
        <v>3</v>
      </c>
      <c r="L77" s="63">
        <v>4</v>
      </c>
      <c r="M77" s="63">
        <v>5</v>
      </c>
      <c r="N77" s="63">
        <v>6</v>
      </c>
      <c r="O77" s="63">
        <v>7</v>
      </c>
      <c r="P77" s="63">
        <v>8</v>
      </c>
      <c r="Q77" s="63">
        <v>9</v>
      </c>
      <c r="R77" s="63">
        <v>10</v>
      </c>
      <c r="S77" s="63">
        <v>11</v>
      </c>
    </row>
    <row r="78" spans="1:19" ht="87" customHeight="1" x14ac:dyDescent="0.2">
      <c r="A78" s="8">
        <v>1</v>
      </c>
      <c r="B78" s="109" t="s">
        <v>74</v>
      </c>
      <c r="C78" s="110"/>
      <c r="D78" s="110"/>
      <c r="E78" s="110"/>
      <c r="F78" s="110"/>
      <c r="G78" s="110"/>
      <c r="H78" s="110"/>
      <c r="I78" s="110"/>
      <c r="J78" s="111"/>
      <c r="K78" s="11"/>
      <c r="L78" s="11"/>
      <c r="M78" s="11"/>
      <c r="N78" s="11"/>
      <c r="O78" s="11"/>
      <c r="P78" s="11"/>
      <c r="Q78" s="11"/>
      <c r="R78" s="11"/>
      <c r="S78" s="69"/>
    </row>
    <row r="79" spans="1:19" ht="48" customHeight="1" x14ac:dyDescent="0.2">
      <c r="A79" s="8">
        <v>2</v>
      </c>
      <c r="B79" s="109" t="s">
        <v>75</v>
      </c>
      <c r="C79" s="110"/>
      <c r="D79" s="110"/>
      <c r="E79" s="110"/>
      <c r="F79" s="110"/>
      <c r="G79" s="110"/>
      <c r="H79" s="110"/>
      <c r="I79" s="110"/>
      <c r="J79" s="111"/>
      <c r="K79" s="11"/>
      <c r="L79" s="11"/>
      <c r="M79" s="11"/>
      <c r="N79" s="11"/>
      <c r="O79" s="11"/>
      <c r="P79" s="11"/>
      <c r="Q79" s="11"/>
      <c r="R79" s="11"/>
      <c r="S79" s="69"/>
    </row>
    <row r="80" spans="1:19" ht="61.9" customHeight="1" x14ac:dyDescent="0.2">
      <c r="A80" s="8">
        <v>3</v>
      </c>
      <c r="B80" s="109" t="s">
        <v>76</v>
      </c>
      <c r="C80" s="110"/>
      <c r="D80" s="110"/>
      <c r="E80" s="110"/>
      <c r="F80" s="110"/>
      <c r="G80" s="110"/>
      <c r="H80" s="110"/>
      <c r="I80" s="110"/>
      <c r="J80" s="111"/>
      <c r="K80" s="70"/>
      <c r="L80" s="70"/>
      <c r="M80" s="70"/>
      <c r="N80" s="12"/>
      <c r="O80" s="70"/>
      <c r="P80" s="12"/>
      <c r="Q80" s="12"/>
      <c r="R80" s="70"/>
      <c r="S80" s="69"/>
    </row>
    <row r="81" spans="1:19" ht="48" customHeight="1" x14ac:dyDescent="0.2">
      <c r="A81" s="8">
        <v>4</v>
      </c>
      <c r="B81" s="109" t="s">
        <v>77</v>
      </c>
      <c r="C81" s="110"/>
      <c r="D81" s="110"/>
      <c r="E81" s="110"/>
      <c r="F81" s="110"/>
      <c r="G81" s="110"/>
      <c r="H81" s="110"/>
      <c r="I81" s="110"/>
      <c r="J81" s="111"/>
      <c r="K81" s="11"/>
      <c r="L81" s="11"/>
      <c r="M81" s="11"/>
      <c r="N81" s="11"/>
      <c r="O81" s="11"/>
      <c r="P81" s="11"/>
      <c r="Q81" s="11"/>
      <c r="R81" s="11"/>
      <c r="S81" s="69"/>
    </row>
    <row r="82" spans="1:19" ht="43.5" customHeight="1" x14ac:dyDescent="0.2">
      <c r="A82" s="8">
        <v>5</v>
      </c>
      <c r="B82" s="109" t="s">
        <v>78</v>
      </c>
      <c r="C82" s="110"/>
      <c r="D82" s="110"/>
      <c r="E82" s="110"/>
      <c r="F82" s="110"/>
      <c r="G82" s="110"/>
      <c r="H82" s="110"/>
      <c r="I82" s="110"/>
      <c r="J82" s="111"/>
      <c r="K82" s="11"/>
      <c r="L82" s="11"/>
      <c r="M82" s="11"/>
      <c r="N82" s="11"/>
      <c r="O82" s="11"/>
      <c r="P82" s="11"/>
      <c r="Q82" s="11"/>
      <c r="R82" s="11"/>
      <c r="S82" s="70"/>
    </row>
    <row r="83" spans="1:19" ht="72" customHeight="1" x14ac:dyDescent="0.2">
      <c r="A83" s="8">
        <v>6</v>
      </c>
      <c r="B83" s="109" t="s">
        <v>79</v>
      </c>
      <c r="C83" s="110"/>
      <c r="D83" s="110"/>
      <c r="E83" s="110"/>
      <c r="F83" s="110"/>
      <c r="G83" s="110"/>
      <c r="H83" s="110"/>
      <c r="I83" s="110"/>
      <c r="J83" s="111"/>
      <c r="K83" s="12">
        <f>K78*1782</f>
        <v>0</v>
      </c>
      <c r="L83" s="12">
        <f>L78*1782</f>
        <v>0</v>
      </c>
      <c r="M83" s="12">
        <f>M78*1782</f>
        <v>0</v>
      </c>
      <c r="N83" s="70"/>
      <c r="O83" s="70"/>
      <c r="P83" s="70"/>
      <c r="Q83" s="70"/>
      <c r="R83" s="70"/>
      <c r="S83" s="12">
        <f>SUM(K83:M83)</f>
        <v>0</v>
      </c>
    </row>
    <row r="84" spans="1:19" ht="84.6" customHeight="1" x14ac:dyDescent="0.2">
      <c r="A84" s="8">
        <v>7</v>
      </c>
      <c r="B84" s="109" t="s">
        <v>80</v>
      </c>
      <c r="C84" s="110"/>
      <c r="D84" s="110"/>
      <c r="E84" s="110"/>
      <c r="F84" s="110"/>
      <c r="G84" s="110"/>
      <c r="H84" s="110"/>
      <c r="I84" s="110"/>
      <c r="J84" s="111"/>
      <c r="K84" s="70"/>
      <c r="L84" s="70"/>
      <c r="M84" s="70"/>
      <c r="N84" s="12">
        <f>N78*3326.4</f>
        <v>0</v>
      </c>
      <c r="O84" s="12">
        <f>O78*4276.8</f>
        <v>0</v>
      </c>
      <c r="P84" s="12">
        <f>P78*4276.8</f>
        <v>0</v>
      </c>
      <c r="Q84" s="12">
        <f>Q78*5940</f>
        <v>0</v>
      </c>
      <c r="R84" s="12">
        <f>R78*5940</f>
        <v>0</v>
      </c>
      <c r="S84" s="12">
        <f>SUM(N84:R84)</f>
        <v>0</v>
      </c>
    </row>
    <row r="85" spans="1:19" ht="73.150000000000006" customHeight="1" x14ac:dyDescent="0.2">
      <c r="A85" s="8">
        <v>8</v>
      </c>
      <c r="B85" s="109" t="s">
        <v>81</v>
      </c>
      <c r="C85" s="110"/>
      <c r="D85" s="110"/>
      <c r="E85" s="110"/>
      <c r="F85" s="110"/>
      <c r="G85" s="110"/>
      <c r="H85" s="110"/>
      <c r="I85" s="110"/>
      <c r="J85" s="111"/>
      <c r="K85" s="12">
        <f>K79*990</f>
        <v>0</v>
      </c>
      <c r="L85" s="12">
        <f>L79*990</f>
        <v>0</v>
      </c>
      <c r="M85" s="12">
        <f>M79*990</f>
        <v>0</v>
      </c>
      <c r="N85" s="12">
        <f>N79*495</f>
        <v>0</v>
      </c>
      <c r="O85" s="12">
        <f>O79*495</f>
        <v>0</v>
      </c>
      <c r="P85" s="12">
        <f>P79*495</f>
        <v>0</v>
      </c>
      <c r="Q85" s="12">
        <f>Q79*495</f>
        <v>0</v>
      </c>
      <c r="R85" s="12">
        <f>R79*495</f>
        <v>0</v>
      </c>
      <c r="S85" s="12">
        <f>SUM(K85:R85)</f>
        <v>0</v>
      </c>
    </row>
    <row r="86" spans="1:19" ht="72.599999999999994" customHeight="1" x14ac:dyDescent="0.2">
      <c r="A86" s="8">
        <v>9</v>
      </c>
      <c r="B86" s="109" t="s">
        <v>82</v>
      </c>
      <c r="C86" s="110"/>
      <c r="D86" s="110"/>
      <c r="E86" s="110"/>
      <c r="F86" s="110"/>
      <c r="G86" s="110"/>
      <c r="H86" s="110"/>
      <c r="I86" s="110"/>
      <c r="J86" s="111"/>
      <c r="K86" s="70"/>
      <c r="L86" s="70"/>
      <c r="M86" s="70"/>
      <c r="N86" s="12">
        <f>N80*495</f>
        <v>0</v>
      </c>
      <c r="O86" s="70"/>
      <c r="P86" s="12">
        <f>P80*495</f>
        <v>0</v>
      </c>
      <c r="Q86" s="12">
        <f>Q80*495</f>
        <v>0</v>
      </c>
      <c r="R86" s="70"/>
      <c r="S86" s="12">
        <f>SUM(N86,P86:Q86)</f>
        <v>0</v>
      </c>
    </row>
    <row r="87" spans="1:19" ht="111.6" customHeight="1" x14ac:dyDescent="0.2">
      <c r="A87" s="8">
        <v>10</v>
      </c>
      <c r="B87" s="109" t="s">
        <v>83</v>
      </c>
      <c r="C87" s="110"/>
      <c r="D87" s="110"/>
      <c r="E87" s="110"/>
      <c r="F87" s="110"/>
      <c r="G87" s="110"/>
      <c r="H87" s="110"/>
      <c r="I87" s="110"/>
      <c r="J87" s="111"/>
      <c r="K87" s="12">
        <f>K81*1782</f>
        <v>0</v>
      </c>
      <c r="L87" s="12">
        <f>L81*1782</f>
        <v>0</v>
      </c>
      <c r="M87" s="12">
        <f>M81*1782</f>
        <v>0</v>
      </c>
      <c r="N87" s="12">
        <f>N81*3326.4</f>
        <v>0</v>
      </c>
      <c r="O87" s="12">
        <f>O81*4276.8</f>
        <v>0</v>
      </c>
      <c r="P87" s="12">
        <f>P81*4276.8</f>
        <v>0</v>
      </c>
      <c r="Q87" s="12">
        <f>Q81*5940</f>
        <v>0</v>
      </c>
      <c r="R87" s="12">
        <f>R81*5940</f>
        <v>0</v>
      </c>
      <c r="S87" s="12">
        <f>SUM(K87:R87)</f>
        <v>0</v>
      </c>
    </row>
    <row r="88" spans="1:19" ht="84" customHeight="1" x14ac:dyDescent="0.2">
      <c r="A88" s="8">
        <v>11</v>
      </c>
      <c r="B88" s="109" t="s">
        <v>84</v>
      </c>
      <c r="C88" s="110"/>
      <c r="D88" s="110"/>
      <c r="E88" s="110"/>
      <c r="F88" s="110"/>
      <c r="G88" s="110"/>
      <c r="H88" s="110"/>
      <c r="I88" s="110"/>
      <c r="J88" s="111"/>
      <c r="K88" s="12">
        <f>K82*990</f>
        <v>0</v>
      </c>
      <c r="L88" s="12">
        <f>L82*990</f>
        <v>0</v>
      </c>
      <c r="M88" s="12">
        <f>M82*990</f>
        <v>0</v>
      </c>
      <c r="N88" s="12">
        <f>N82*495</f>
        <v>0</v>
      </c>
      <c r="O88" s="12">
        <f>O82*495</f>
        <v>0</v>
      </c>
      <c r="P88" s="12">
        <f>P82*495</f>
        <v>0</v>
      </c>
      <c r="Q88" s="12">
        <f>Q82*495</f>
        <v>0</v>
      </c>
      <c r="R88" s="12">
        <f>R82*495</f>
        <v>0</v>
      </c>
      <c r="S88" s="12">
        <f>SUM(K88:R88)</f>
        <v>0</v>
      </c>
    </row>
    <row r="89" spans="1:19" ht="29.25" customHeight="1" x14ac:dyDescent="0.2">
      <c r="A89" s="63">
        <v>12</v>
      </c>
      <c r="B89" s="112" t="s">
        <v>85</v>
      </c>
      <c r="C89" s="113"/>
      <c r="D89" s="113"/>
      <c r="E89" s="113"/>
      <c r="F89" s="113"/>
      <c r="G89" s="113"/>
      <c r="H89" s="113"/>
      <c r="I89" s="113"/>
      <c r="J89" s="114"/>
      <c r="K89" s="12">
        <f>SUM(K83,K85,K87:K88)</f>
        <v>0</v>
      </c>
      <c r="L89" s="12">
        <f>SUM(L83,L85,L87:L88)</f>
        <v>0</v>
      </c>
      <c r="M89" s="12">
        <f>SUM(M83,M85,M87:M88)</f>
        <v>0</v>
      </c>
      <c r="N89" s="12">
        <f>SUM(N84:N88)</f>
        <v>0</v>
      </c>
      <c r="O89" s="12">
        <f>SUM(O84:O85,O87:O88)</f>
        <v>0</v>
      </c>
      <c r="P89" s="12">
        <f>SUM(P84:P88)</f>
        <v>0</v>
      </c>
      <c r="Q89" s="12">
        <f>SUM(Q84:Q88)</f>
        <v>0</v>
      </c>
      <c r="R89" s="12">
        <f>SUM(R84:R85,R87:R88)</f>
        <v>0</v>
      </c>
      <c r="S89" s="12">
        <f>SUM(K89:R89)</f>
        <v>0</v>
      </c>
    </row>
    <row r="90" spans="1:19" ht="33" customHeight="1" x14ac:dyDescent="0.2">
      <c r="A90" s="8">
        <v>13</v>
      </c>
      <c r="B90" s="112" t="s">
        <v>86</v>
      </c>
      <c r="C90" s="113"/>
      <c r="D90" s="113"/>
      <c r="E90" s="113"/>
      <c r="F90" s="113"/>
      <c r="G90" s="113"/>
      <c r="H90" s="113"/>
      <c r="I90" s="113"/>
      <c r="J90" s="114"/>
      <c r="K90" s="70"/>
      <c r="L90" s="70"/>
      <c r="M90" s="70"/>
      <c r="N90" s="70"/>
      <c r="O90" s="70"/>
      <c r="P90" s="70"/>
      <c r="Q90" s="70"/>
      <c r="R90" s="70"/>
      <c r="S90" s="12">
        <f>ROUNDDOWN(S89*0.01,2)</f>
        <v>0</v>
      </c>
    </row>
    <row r="91" spans="1:19" ht="29.25" customHeight="1" x14ac:dyDescent="0.2">
      <c r="A91" s="63">
        <v>14</v>
      </c>
      <c r="B91" s="112" t="s">
        <v>87</v>
      </c>
      <c r="C91" s="113"/>
      <c r="D91" s="113"/>
      <c r="E91" s="113"/>
      <c r="F91" s="113"/>
      <c r="G91" s="113"/>
      <c r="H91" s="113"/>
      <c r="I91" s="113"/>
      <c r="J91" s="114"/>
      <c r="K91" s="70"/>
      <c r="L91" s="70"/>
      <c r="M91" s="70"/>
      <c r="N91" s="70"/>
      <c r="O91" s="70"/>
      <c r="P91" s="70"/>
      <c r="Q91" s="70"/>
      <c r="R91" s="70"/>
      <c r="S91" s="12">
        <f>S89+S90</f>
        <v>0</v>
      </c>
    </row>
    <row r="92" spans="1:19" ht="42" customHeight="1" x14ac:dyDescent="0.2">
      <c r="A92" s="24"/>
      <c r="B92" s="25"/>
      <c r="C92" s="25"/>
      <c r="D92" s="25"/>
      <c r="E92" s="25"/>
      <c r="F92" s="25"/>
      <c r="G92" s="25"/>
      <c r="H92" s="25"/>
      <c r="I92" s="25"/>
      <c r="J92" s="25"/>
      <c r="K92" s="26"/>
      <c r="L92" s="26"/>
      <c r="M92" s="26"/>
      <c r="N92" s="26"/>
      <c r="O92" s="26"/>
      <c r="P92" s="26"/>
      <c r="Q92" s="26"/>
      <c r="R92" s="26"/>
      <c r="S92" s="26"/>
    </row>
    <row r="94" spans="1:19" ht="70.5" customHeight="1" x14ac:dyDescent="0.2">
      <c r="A94" s="108" t="s">
        <v>43</v>
      </c>
      <c r="B94" s="100"/>
      <c r="C94" s="100"/>
      <c r="D94" s="100"/>
      <c r="E94" s="100"/>
      <c r="F94" s="100"/>
      <c r="G94" s="100"/>
      <c r="H94" s="100"/>
      <c r="I94" s="100"/>
      <c r="J94" s="100"/>
      <c r="K94" s="100"/>
      <c r="L94" s="100"/>
      <c r="M94" s="100"/>
      <c r="N94" s="100"/>
      <c r="O94" s="100"/>
      <c r="P94" s="100"/>
      <c r="Q94" s="100"/>
      <c r="R94" s="100"/>
      <c r="S94" s="100"/>
    </row>
    <row r="95" spans="1:19" ht="18.75" thickBot="1" x14ac:dyDescent="0.25">
      <c r="A95" s="27"/>
      <c r="B95" s="86"/>
      <c r="C95" s="86"/>
      <c r="D95" s="86"/>
      <c r="E95" s="86"/>
      <c r="F95" s="86"/>
      <c r="G95" s="86"/>
      <c r="H95" s="86"/>
      <c r="I95" s="86"/>
      <c r="J95" s="86"/>
      <c r="K95" s="86"/>
      <c r="L95" s="86"/>
      <c r="M95" s="86"/>
      <c r="N95" s="86"/>
      <c r="O95" s="86"/>
      <c r="P95" s="86"/>
      <c r="Q95" s="86"/>
      <c r="R95" s="86"/>
      <c r="S95" s="86"/>
    </row>
    <row r="96" spans="1:19" ht="21.75" customHeight="1" thickBot="1" x14ac:dyDescent="0.3">
      <c r="A96" s="137" t="s">
        <v>88</v>
      </c>
      <c r="B96" s="137"/>
      <c r="C96" s="137"/>
      <c r="D96" s="137"/>
      <c r="E96" s="137"/>
      <c r="F96" s="137"/>
      <c r="G96" s="137"/>
      <c r="H96" s="137"/>
      <c r="I96" s="137"/>
      <c r="J96" s="137"/>
      <c r="K96" s="137"/>
      <c r="L96" s="58">
        <f>S91+S67+S53</f>
        <v>0</v>
      </c>
      <c r="M96" s="28" t="s">
        <v>13</v>
      </c>
      <c r="N96" s="86"/>
      <c r="Q96" s="86"/>
      <c r="R96" s="86"/>
      <c r="S96" s="86"/>
    </row>
    <row r="97" spans="1:19" ht="18.75" thickBot="1" x14ac:dyDescent="0.25">
      <c r="A97" s="27"/>
      <c r="B97" s="86"/>
      <c r="C97" s="86"/>
      <c r="D97" s="86"/>
      <c r="E97" s="86"/>
      <c r="F97" s="86"/>
      <c r="G97" s="86"/>
      <c r="H97" s="86"/>
      <c r="I97" s="86"/>
      <c r="J97" s="86"/>
      <c r="K97" s="86"/>
      <c r="L97" s="86"/>
      <c r="M97" s="86"/>
      <c r="N97" s="86"/>
      <c r="O97" s="86"/>
      <c r="P97" s="86"/>
      <c r="Q97" s="86"/>
      <c r="R97" s="86"/>
      <c r="S97" s="86"/>
    </row>
    <row r="98" spans="1:19" ht="18.75" customHeight="1" thickBot="1" x14ac:dyDescent="0.25">
      <c r="A98" s="103" t="s">
        <v>14</v>
      </c>
      <c r="B98" s="103"/>
      <c r="C98" s="103"/>
      <c r="D98" s="103"/>
      <c r="E98" s="103"/>
      <c r="F98" s="103"/>
      <c r="G98" s="87">
        <f>L96</f>
        <v>0</v>
      </c>
      <c r="M98" s="43"/>
    </row>
    <row r="99" spans="1:19" ht="16.5" thickBot="1" x14ac:dyDescent="0.25">
      <c r="A99" s="103" t="s">
        <v>15</v>
      </c>
      <c r="B99" s="103"/>
      <c r="C99" s="103"/>
      <c r="D99" s="103"/>
      <c r="E99" s="103"/>
      <c r="F99" s="103"/>
      <c r="G99" s="44"/>
    </row>
    <row r="101" spans="1:19" ht="22.5" customHeight="1" x14ac:dyDescent="0.2">
      <c r="A101" s="39"/>
      <c r="B101" s="39"/>
      <c r="C101" s="39"/>
      <c r="D101" s="39"/>
      <c r="E101" s="39"/>
      <c r="F101" s="39"/>
      <c r="G101" s="39"/>
      <c r="H101" s="39"/>
      <c r="I101" s="39"/>
      <c r="J101" s="39"/>
      <c r="K101" s="39"/>
      <c r="L101" s="39"/>
      <c r="M101" s="39"/>
      <c r="N101" s="39"/>
      <c r="O101" s="39"/>
      <c r="P101" s="39"/>
      <c r="Q101" s="39"/>
      <c r="R101" s="39"/>
      <c r="S101" s="39"/>
    </row>
    <row r="102" spans="1:19" ht="21" customHeight="1" x14ac:dyDescent="0.2">
      <c r="A102" s="101" t="s">
        <v>20</v>
      </c>
      <c r="B102" s="101"/>
      <c r="C102" s="101"/>
      <c r="D102" s="101"/>
      <c r="E102" s="101"/>
      <c r="F102" s="101"/>
      <c r="G102" s="101"/>
      <c r="H102" s="101"/>
      <c r="I102" s="101"/>
      <c r="J102" s="101"/>
      <c r="K102" s="101"/>
      <c r="L102" s="101"/>
      <c r="M102" s="101"/>
      <c r="N102" s="101"/>
      <c r="O102" s="101"/>
      <c r="P102" s="101"/>
      <c r="Q102" s="101"/>
      <c r="R102" s="101"/>
      <c r="S102" s="39"/>
    </row>
    <row r="103" spans="1:19" ht="18.75" customHeight="1" x14ac:dyDescent="0.2">
      <c r="A103" s="99" t="s">
        <v>34</v>
      </c>
      <c r="B103" s="99"/>
      <c r="C103" s="99"/>
      <c r="D103" s="99"/>
      <c r="E103" s="99"/>
      <c r="F103" s="99"/>
      <c r="G103" s="99"/>
      <c r="H103" s="99"/>
      <c r="I103" s="99"/>
      <c r="J103" s="99"/>
      <c r="K103" s="99"/>
      <c r="L103" s="99"/>
      <c r="M103" s="99"/>
      <c r="N103" s="99"/>
      <c r="O103" s="99"/>
      <c r="P103" s="99"/>
      <c r="Q103" s="99"/>
      <c r="R103" s="99"/>
    </row>
    <row r="104" spans="1:19" ht="16.5" customHeight="1" x14ac:dyDescent="0.2">
      <c r="A104" s="101" t="s">
        <v>44</v>
      </c>
      <c r="B104" s="101"/>
      <c r="C104" s="101"/>
      <c r="D104" s="101"/>
      <c r="E104" s="101"/>
      <c r="F104" s="101"/>
      <c r="G104" s="101"/>
      <c r="H104" s="101"/>
      <c r="I104" s="101"/>
      <c r="J104" s="101"/>
      <c r="K104" s="101"/>
      <c r="L104" s="101"/>
      <c r="M104" s="101"/>
      <c r="N104" s="101"/>
      <c r="O104" s="101"/>
      <c r="P104" s="101"/>
      <c r="Q104" s="101"/>
      <c r="R104" s="86"/>
    </row>
    <row r="105" spans="1:19" ht="12" customHeight="1" x14ac:dyDescent="0.2">
      <c r="A105" s="86"/>
      <c r="B105" s="86"/>
      <c r="C105" s="86"/>
      <c r="D105" s="86"/>
      <c r="E105" s="86"/>
      <c r="F105" s="86"/>
      <c r="G105" s="86"/>
      <c r="H105" s="86"/>
      <c r="I105" s="86"/>
      <c r="J105" s="86"/>
      <c r="K105" s="86"/>
      <c r="L105" s="86"/>
      <c r="M105" s="86"/>
      <c r="N105" s="86"/>
      <c r="O105" s="86"/>
      <c r="P105" s="86"/>
      <c r="Q105" s="86"/>
      <c r="R105" s="86"/>
    </row>
    <row r="106" spans="1:19" x14ac:dyDescent="0.2">
      <c r="A106" s="99" t="s">
        <v>21</v>
      </c>
      <c r="B106" s="99"/>
      <c r="C106" s="99"/>
      <c r="D106" s="99"/>
      <c r="E106" s="99"/>
      <c r="F106" s="99"/>
      <c r="G106" s="99"/>
      <c r="H106" s="99"/>
      <c r="I106" s="99"/>
      <c r="J106" s="99"/>
      <c r="K106" s="99"/>
      <c r="L106" s="99"/>
      <c r="M106" s="99"/>
      <c r="N106" s="99"/>
      <c r="O106" s="99"/>
      <c r="P106" s="99"/>
      <c r="Q106" s="99"/>
      <c r="R106" s="99"/>
    </row>
    <row r="107" spans="1:19" x14ac:dyDescent="0.2">
      <c r="A107" s="86"/>
      <c r="B107" s="86"/>
      <c r="C107" s="86"/>
      <c r="D107" s="86"/>
      <c r="E107" s="86"/>
      <c r="F107" s="86"/>
      <c r="G107" s="86"/>
      <c r="H107" s="86"/>
      <c r="I107" s="86"/>
      <c r="J107" s="86"/>
      <c r="K107" s="86"/>
      <c r="L107" s="86"/>
      <c r="M107" s="86"/>
      <c r="N107" s="86"/>
      <c r="O107" s="86"/>
      <c r="P107" s="86"/>
      <c r="Q107" s="86"/>
      <c r="R107" s="86"/>
    </row>
    <row r="108" spans="1:19" ht="57" customHeight="1" x14ac:dyDescent="0.2">
      <c r="A108" s="100" t="s">
        <v>51</v>
      </c>
      <c r="B108" s="100"/>
      <c r="C108" s="100"/>
      <c r="D108" s="100"/>
      <c r="E108" s="100"/>
      <c r="F108" s="100"/>
      <c r="G108" s="100"/>
      <c r="H108" s="100"/>
      <c r="I108" s="100"/>
      <c r="J108" s="100"/>
      <c r="K108" s="100"/>
      <c r="L108" s="100"/>
      <c r="M108" s="100"/>
      <c r="N108" s="100"/>
      <c r="O108" s="100"/>
      <c r="P108" s="100"/>
      <c r="Q108" s="100"/>
      <c r="R108" s="100"/>
    </row>
    <row r="109" spans="1:19" x14ac:dyDescent="0.2">
      <c r="B109" s="45"/>
      <c r="C109" s="45"/>
      <c r="D109" s="45"/>
      <c r="E109" s="45"/>
      <c r="F109" s="45"/>
      <c r="G109" s="45"/>
      <c r="H109" s="45"/>
      <c r="I109" s="45"/>
      <c r="J109" s="45"/>
      <c r="K109" s="45"/>
      <c r="L109" s="45"/>
      <c r="M109" s="45"/>
      <c r="N109" s="45"/>
      <c r="O109" s="45"/>
      <c r="P109" s="45"/>
      <c r="Q109" s="45"/>
      <c r="R109" s="45"/>
    </row>
    <row r="110" spans="1:19" ht="44.45" customHeight="1" x14ac:dyDescent="0.2">
      <c r="A110" s="100" t="s">
        <v>89</v>
      </c>
      <c r="B110" s="99"/>
      <c r="C110" s="99"/>
      <c r="D110" s="99"/>
      <c r="E110" s="99"/>
      <c r="F110" s="99"/>
      <c r="G110" s="99"/>
      <c r="H110" s="99"/>
      <c r="I110" s="99"/>
      <c r="J110" s="99"/>
      <c r="K110" s="99"/>
      <c r="L110" s="99"/>
      <c r="M110" s="99"/>
      <c r="N110" s="99"/>
      <c r="O110" s="99"/>
      <c r="P110" s="99"/>
      <c r="Q110" s="99"/>
      <c r="R110" s="99"/>
    </row>
    <row r="111" spans="1:19" x14ac:dyDescent="0.2">
      <c r="B111" s="45"/>
      <c r="C111" s="45"/>
      <c r="D111" s="45"/>
      <c r="E111" s="45"/>
      <c r="F111" s="45"/>
      <c r="G111" s="45"/>
      <c r="H111" s="45"/>
      <c r="I111" s="45"/>
      <c r="J111" s="45"/>
      <c r="K111" s="45"/>
      <c r="L111" s="45"/>
      <c r="M111" s="45"/>
      <c r="N111" s="45"/>
      <c r="O111" s="45"/>
      <c r="P111" s="45"/>
      <c r="Q111" s="45"/>
      <c r="R111" s="45"/>
    </row>
    <row r="112" spans="1:19" ht="69.599999999999994" customHeight="1" x14ac:dyDescent="0.2">
      <c r="A112" s="100" t="s">
        <v>90</v>
      </c>
      <c r="B112" s="100"/>
      <c r="C112" s="100"/>
      <c r="D112" s="100"/>
      <c r="E112" s="100"/>
      <c r="F112" s="100"/>
      <c r="G112" s="100"/>
      <c r="H112" s="100"/>
      <c r="I112" s="100"/>
      <c r="J112" s="100"/>
      <c r="K112" s="100"/>
      <c r="L112" s="100"/>
      <c r="M112" s="100"/>
      <c r="N112" s="100"/>
      <c r="O112" s="100"/>
      <c r="P112" s="100"/>
      <c r="Q112" s="100"/>
      <c r="R112" s="100"/>
    </row>
    <row r="113" spans="1:18" x14ac:dyDescent="0.2">
      <c r="B113" s="76"/>
      <c r="C113" s="76"/>
      <c r="D113" s="76"/>
      <c r="E113" s="76"/>
      <c r="F113" s="76"/>
      <c r="G113" s="76"/>
      <c r="H113" s="76"/>
      <c r="I113" s="76"/>
      <c r="J113" s="76"/>
      <c r="K113" s="76"/>
      <c r="L113" s="76"/>
      <c r="M113" s="76"/>
      <c r="N113" s="76"/>
      <c r="O113" s="76"/>
      <c r="P113" s="76"/>
      <c r="Q113" s="76"/>
      <c r="R113" s="76"/>
    </row>
    <row r="114" spans="1:18" ht="35.450000000000003" customHeight="1" x14ac:dyDescent="0.2">
      <c r="A114" s="100" t="s">
        <v>91</v>
      </c>
      <c r="B114" s="100"/>
      <c r="C114" s="100"/>
      <c r="D114" s="100"/>
      <c r="E114" s="100"/>
      <c r="F114" s="100"/>
      <c r="G114" s="100"/>
      <c r="H114" s="100"/>
      <c r="I114" s="100"/>
      <c r="J114" s="100"/>
      <c r="K114" s="100"/>
      <c r="L114" s="100"/>
      <c r="M114" s="100"/>
      <c r="N114" s="100"/>
      <c r="O114" s="100"/>
      <c r="P114" s="100"/>
      <c r="Q114" s="100"/>
      <c r="R114" s="100"/>
    </row>
    <row r="115" spans="1:18" ht="13.5" customHeight="1" x14ac:dyDescent="0.2">
      <c r="A115" s="79"/>
      <c r="B115" s="79"/>
      <c r="C115" s="79"/>
      <c r="D115" s="79"/>
      <c r="E115" s="79"/>
      <c r="F115" s="79"/>
      <c r="G115" s="79"/>
      <c r="H115" s="79"/>
      <c r="I115" s="79"/>
      <c r="J115" s="79"/>
      <c r="K115" s="79"/>
      <c r="L115" s="79"/>
      <c r="M115" s="79"/>
      <c r="N115" s="79"/>
      <c r="O115" s="79"/>
      <c r="P115" s="79"/>
      <c r="Q115" s="79"/>
      <c r="R115" s="79"/>
    </row>
    <row r="116" spans="1:18" ht="35.25" customHeight="1" x14ac:dyDescent="0.2">
      <c r="A116" s="101" t="s">
        <v>99</v>
      </c>
      <c r="B116" s="101"/>
      <c r="C116" s="101"/>
      <c r="D116" s="101"/>
      <c r="E116" s="101"/>
      <c r="F116" s="101"/>
      <c r="G116" s="101"/>
      <c r="H116" s="101"/>
      <c r="I116" s="101"/>
      <c r="J116" s="101"/>
      <c r="K116" s="101"/>
      <c r="L116" s="101"/>
      <c r="M116" s="101"/>
      <c r="N116" s="101"/>
      <c r="O116" s="101"/>
      <c r="P116" s="101"/>
      <c r="Q116" s="101"/>
      <c r="R116" s="101"/>
    </row>
    <row r="117" spans="1:18" x14ac:dyDescent="0.2">
      <c r="B117" s="76"/>
      <c r="C117" s="76"/>
      <c r="D117" s="76"/>
      <c r="E117" s="76"/>
      <c r="F117" s="76"/>
      <c r="G117" s="76"/>
      <c r="H117" s="76"/>
      <c r="I117" s="76"/>
      <c r="J117" s="76"/>
      <c r="K117" s="76"/>
      <c r="L117" s="76"/>
      <c r="M117" s="76"/>
      <c r="N117" s="76"/>
      <c r="O117" s="76"/>
      <c r="P117" s="76"/>
      <c r="Q117" s="76"/>
      <c r="R117" s="76"/>
    </row>
    <row r="118" spans="1:18" ht="39.75" customHeight="1" x14ac:dyDescent="0.2">
      <c r="A118" s="100" t="s">
        <v>92</v>
      </c>
      <c r="B118" s="100"/>
      <c r="C118" s="100"/>
      <c r="D118" s="100"/>
      <c r="E118" s="100"/>
      <c r="F118" s="100"/>
      <c r="G118" s="100"/>
      <c r="H118" s="100"/>
      <c r="I118" s="100"/>
      <c r="J118" s="100"/>
      <c r="K118" s="100"/>
      <c r="L118" s="100"/>
      <c r="M118" s="100"/>
      <c r="N118" s="100"/>
      <c r="O118" s="100"/>
      <c r="P118" s="100"/>
      <c r="Q118" s="100"/>
      <c r="R118" s="100"/>
    </row>
    <row r="119" spans="1:18" x14ac:dyDescent="0.2">
      <c r="B119" s="76"/>
      <c r="C119" s="76"/>
      <c r="D119" s="76"/>
      <c r="E119" s="76"/>
      <c r="F119" s="76"/>
      <c r="G119" s="76"/>
      <c r="H119" s="76"/>
      <c r="I119" s="76"/>
      <c r="J119" s="76"/>
      <c r="K119" s="76"/>
      <c r="L119" s="76"/>
      <c r="M119" s="76"/>
      <c r="N119" s="76"/>
      <c r="O119" s="76"/>
      <c r="P119" s="76"/>
      <c r="Q119" s="76"/>
      <c r="R119" s="76"/>
    </row>
    <row r="120" spans="1:18" ht="42" customHeight="1" x14ac:dyDescent="0.2">
      <c r="A120" s="100" t="s">
        <v>93</v>
      </c>
      <c r="B120" s="100"/>
      <c r="C120" s="100"/>
      <c r="D120" s="100"/>
      <c r="E120" s="100"/>
      <c r="F120" s="100"/>
      <c r="G120" s="100"/>
      <c r="H120" s="100"/>
      <c r="I120" s="100"/>
      <c r="J120" s="100"/>
      <c r="K120" s="100"/>
      <c r="L120" s="100"/>
      <c r="M120" s="100"/>
      <c r="N120" s="100"/>
      <c r="O120" s="100"/>
      <c r="P120" s="100"/>
      <c r="Q120" s="100"/>
      <c r="R120" s="100"/>
    </row>
    <row r="121" spans="1:18" x14ac:dyDescent="0.2">
      <c r="B121" s="76"/>
      <c r="C121" s="76"/>
      <c r="D121" s="76"/>
      <c r="E121" s="76"/>
      <c r="F121" s="76"/>
      <c r="G121" s="76"/>
      <c r="H121" s="76"/>
      <c r="I121" s="76"/>
      <c r="J121" s="76"/>
      <c r="K121" s="76"/>
      <c r="L121" s="76"/>
      <c r="M121" s="76"/>
      <c r="N121" s="76"/>
      <c r="O121" s="76"/>
      <c r="P121" s="76"/>
      <c r="Q121" s="76"/>
      <c r="R121" s="76"/>
    </row>
    <row r="122" spans="1:18" ht="55.15" customHeight="1" x14ac:dyDescent="0.2">
      <c r="A122" s="100" t="s">
        <v>94</v>
      </c>
      <c r="B122" s="100"/>
      <c r="C122" s="100"/>
      <c r="D122" s="100"/>
      <c r="E122" s="100"/>
      <c r="F122" s="100"/>
      <c r="G122" s="100"/>
      <c r="H122" s="100"/>
      <c r="I122" s="100"/>
      <c r="J122" s="100"/>
      <c r="K122" s="100"/>
      <c r="L122" s="100"/>
      <c r="M122" s="100"/>
      <c r="N122" s="100"/>
      <c r="O122" s="100"/>
      <c r="P122" s="100"/>
      <c r="Q122" s="100"/>
      <c r="R122" s="100"/>
    </row>
    <row r="123" spans="1:18" x14ac:dyDescent="0.2">
      <c r="B123" s="76"/>
      <c r="C123" s="76"/>
      <c r="D123" s="76"/>
      <c r="E123" s="76"/>
      <c r="F123" s="76"/>
      <c r="G123" s="76"/>
      <c r="H123" s="76"/>
      <c r="I123" s="76"/>
      <c r="J123" s="76"/>
      <c r="K123" s="76"/>
      <c r="L123" s="76"/>
      <c r="M123" s="76"/>
      <c r="N123" s="76"/>
      <c r="O123" s="76"/>
      <c r="P123" s="76"/>
      <c r="Q123" s="76"/>
      <c r="R123" s="76"/>
    </row>
    <row r="124" spans="1:18" ht="45.6" customHeight="1" x14ac:dyDescent="0.2">
      <c r="A124" s="100" t="s">
        <v>95</v>
      </c>
      <c r="B124" s="100"/>
      <c r="C124" s="100"/>
      <c r="D124" s="100"/>
      <c r="E124" s="100"/>
      <c r="F124" s="100"/>
      <c r="G124" s="100"/>
      <c r="H124" s="100"/>
      <c r="I124" s="100"/>
      <c r="J124" s="100"/>
      <c r="K124" s="100"/>
      <c r="L124" s="100"/>
      <c r="M124" s="100"/>
      <c r="N124" s="100"/>
      <c r="O124" s="100"/>
      <c r="P124" s="100"/>
      <c r="Q124" s="100"/>
      <c r="R124" s="100"/>
    </row>
    <row r="125" spans="1:18" x14ac:dyDescent="0.2">
      <c r="A125" s="75"/>
      <c r="B125" s="75"/>
      <c r="C125" s="75"/>
      <c r="D125" s="75"/>
      <c r="E125" s="75"/>
      <c r="F125" s="75"/>
      <c r="G125" s="75"/>
      <c r="H125" s="75"/>
      <c r="I125" s="75"/>
      <c r="J125" s="75"/>
      <c r="K125" s="75"/>
      <c r="L125" s="75"/>
      <c r="M125" s="75"/>
      <c r="N125" s="75"/>
      <c r="O125" s="75"/>
      <c r="P125" s="75"/>
      <c r="Q125" s="75"/>
      <c r="R125" s="75"/>
    </row>
    <row r="126" spans="1:18" x14ac:dyDescent="0.2">
      <c r="A126" s="45"/>
      <c r="B126" s="45"/>
      <c r="C126" s="45"/>
      <c r="D126" s="45"/>
      <c r="E126" s="45"/>
      <c r="F126" s="45"/>
      <c r="G126" s="45"/>
      <c r="H126" s="45"/>
      <c r="I126" s="45"/>
      <c r="J126" s="45"/>
      <c r="K126" s="45"/>
      <c r="L126" s="45"/>
      <c r="M126" s="45"/>
      <c r="N126" s="45"/>
      <c r="O126" s="45"/>
      <c r="P126" s="45"/>
      <c r="Q126" s="45"/>
      <c r="R126" s="45"/>
    </row>
    <row r="127" spans="1:18" x14ac:dyDescent="0.2">
      <c r="A127" s="45"/>
      <c r="B127" s="45"/>
      <c r="C127" s="45"/>
      <c r="D127" s="45"/>
      <c r="E127" s="45"/>
      <c r="F127" s="45"/>
      <c r="G127" s="45"/>
      <c r="H127" s="45"/>
      <c r="I127" s="45"/>
      <c r="J127" s="45"/>
      <c r="K127" s="45"/>
      <c r="L127" s="45"/>
      <c r="M127" s="45"/>
      <c r="N127" s="45"/>
      <c r="O127" s="45"/>
      <c r="P127" s="45"/>
      <c r="Q127" s="45"/>
      <c r="R127" s="45"/>
    </row>
    <row r="128" spans="1:18" x14ac:dyDescent="0.2">
      <c r="A128" s="45"/>
      <c r="B128" s="45"/>
      <c r="C128" s="45"/>
      <c r="D128" s="45"/>
      <c r="E128" s="45"/>
      <c r="F128" s="45"/>
      <c r="G128" s="45"/>
      <c r="H128" s="45"/>
      <c r="I128" s="45"/>
      <c r="J128" s="45"/>
      <c r="K128" s="45"/>
      <c r="L128" s="45"/>
      <c r="M128" s="45"/>
      <c r="N128" s="45"/>
      <c r="O128" s="45"/>
      <c r="P128" s="45"/>
      <c r="Q128" s="45"/>
      <c r="R128" s="45"/>
    </row>
    <row r="129" spans="1:18" x14ac:dyDescent="0.2">
      <c r="A129" s="45"/>
      <c r="B129" s="45"/>
      <c r="C129" s="45"/>
      <c r="D129" s="45"/>
      <c r="E129" s="45"/>
      <c r="F129" s="45"/>
      <c r="G129" s="45"/>
      <c r="H129" s="45"/>
      <c r="I129" s="45"/>
      <c r="J129" s="45"/>
      <c r="K129" s="45"/>
      <c r="L129" s="45"/>
      <c r="M129" s="45"/>
      <c r="N129" s="45"/>
      <c r="O129" s="45"/>
      <c r="P129" s="45"/>
      <c r="Q129" s="45"/>
      <c r="R129" s="45"/>
    </row>
    <row r="130" spans="1:18" x14ac:dyDescent="0.2">
      <c r="A130" s="45"/>
      <c r="B130" s="45"/>
      <c r="C130" s="45"/>
      <c r="D130" s="45"/>
      <c r="E130" s="45"/>
      <c r="F130" s="45"/>
      <c r="G130" s="45"/>
      <c r="H130" s="45"/>
      <c r="I130" s="45"/>
      <c r="J130" s="45"/>
      <c r="K130" s="45"/>
      <c r="L130" s="45"/>
      <c r="M130" s="45"/>
      <c r="N130" s="45"/>
      <c r="O130" s="45"/>
      <c r="P130" s="45"/>
      <c r="Q130" s="45"/>
      <c r="R130" s="45"/>
    </row>
    <row r="131" spans="1:18" x14ac:dyDescent="0.2">
      <c r="A131" s="45"/>
      <c r="B131" s="45"/>
      <c r="C131" s="45"/>
      <c r="D131" s="45"/>
      <c r="E131" s="45"/>
      <c r="F131" s="45"/>
      <c r="G131" s="45"/>
      <c r="H131" s="45"/>
      <c r="I131" s="45"/>
      <c r="J131" s="45"/>
      <c r="K131" s="45"/>
      <c r="L131" s="45"/>
      <c r="M131" s="45"/>
      <c r="N131" s="45"/>
      <c r="O131" s="45"/>
      <c r="P131" s="45"/>
      <c r="Q131" s="45"/>
      <c r="R131" s="45"/>
    </row>
    <row r="132" spans="1:18" x14ac:dyDescent="0.2">
      <c r="A132" s="45"/>
      <c r="B132" s="45"/>
      <c r="C132" s="45"/>
      <c r="D132" s="45"/>
      <c r="E132" s="45"/>
      <c r="F132" s="45"/>
      <c r="G132" s="45"/>
      <c r="H132" s="45"/>
      <c r="I132" s="45"/>
      <c r="J132" s="45"/>
      <c r="K132" s="45"/>
      <c r="L132" s="45"/>
      <c r="M132" s="45"/>
      <c r="N132" s="45"/>
      <c r="O132" s="45"/>
      <c r="P132" s="45"/>
      <c r="Q132" s="45"/>
      <c r="R132" s="45"/>
    </row>
    <row r="133" spans="1:18" x14ac:dyDescent="0.2">
      <c r="B133" s="76"/>
      <c r="C133" s="76"/>
      <c r="D133" s="76"/>
      <c r="E133" s="76"/>
      <c r="F133" s="76"/>
      <c r="G133" s="76"/>
      <c r="H133" s="76"/>
      <c r="I133" s="76"/>
      <c r="J133" s="76"/>
      <c r="K133" s="76"/>
      <c r="L133" s="76"/>
      <c r="M133" s="76"/>
      <c r="N133" s="76"/>
      <c r="O133" s="76"/>
      <c r="P133" s="76"/>
      <c r="Q133" s="76"/>
      <c r="R133" s="76"/>
    </row>
    <row r="134" spans="1:18" x14ac:dyDescent="0.2">
      <c r="B134" s="76"/>
      <c r="C134" s="76"/>
      <c r="D134" s="76"/>
      <c r="E134" s="76"/>
      <c r="F134" s="76"/>
      <c r="G134" s="76"/>
      <c r="H134" s="76"/>
      <c r="I134" s="76"/>
      <c r="J134" s="76"/>
      <c r="K134" s="76"/>
      <c r="L134" s="76"/>
      <c r="M134" s="76"/>
      <c r="N134" s="76"/>
      <c r="O134" s="76"/>
      <c r="P134" s="76"/>
      <c r="Q134" s="76"/>
      <c r="R134" s="76"/>
    </row>
    <row r="135" spans="1:18" x14ac:dyDescent="0.2">
      <c r="B135" s="76"/>
      <c r="C135" s="76"/>
      <c r="D135" s="76"/>
      <c r="E135" s="76"/>
      <c r="F135" s="76"/>
      <c r="G135" s="76"/>
      <c r="H135" s="76"/>
      <c r="I135" s="76"/>
      <c r="J135" s="76"/>
      <c r="K135" s="76"/>
      <c r="L135" s="76"/>
      <c r="M135" s="76"/>
      <c r="N135" s="76"/>
      <c r="O135" s="76"/>
      <c r="P135" s="76"/>
      <c r="Q135" s="76"/>
      <c r="R135" s="76"/>
    </row>
    <row r="137" spans="1:18" ht="18" customHeight="1" x14ac:dyDescent="0.25">
      <c r="A137" s="32"/>
      <c r="B137" s="102" t="s">
        <v>16</v>
      </c>
      <c r="C137" s="102"/>
      <c r="D137" s="102"/>
      <c r="E137" s="33"/>
      <c r="F137" s="33"/>
      <c r="G137" s="49"/>
      <c r="H137" s="49"/>
      <c r="I137" s="49"/>
      <c r="J137" s="49"/>
      <c r="K137" s="102" t="s">
        <v>16</v>
      </c>
      <c r="L137" s="102"/>
      <c r="M137" s="102"/>
      <c r="N137" s="102"/>
      <c r="O137" s="102"/>
    </row>
    <row r="138" spans="1:18" ht="15" x14ac:dyDescent="0.25">
      <c r="A138" s="32"/>
      <c r="B138" s="102" t="s">
        <v>17</v>
      </c>
      <c r="C138" s="102"/>
      <c r="D138" s="102"/>
      <c r="E138" s="49"/>
      <c r="F138" s="49"/>
      <c r="G138" s="49"/>
      <c r="H138" s="49"/>
      <c r="I138" s="49"/>
      <c r="J138" s="49"/>
      <c r="K138" s="60" t="s">
        <v>53</v>
      </c>
      <c r="L138" s="60"/>
      <c r="M138" s="60"/>
      <c r="N138" s="60"/>
      <c r="O138" s="60"/>
    </row>
    <row r="141" spans="1:18" ht="21" customHeight="1" x14ac:dyDescent="0.2">
      <c r="A141" s="31" t="s">
        <v>54</v>
      </c>
      <c r="B141" s="98" t="s">
        <v>18</v>
      </c>
      <c r="C141" s="98"/>
      <c r="D141" s="98"/>
      <c r="E141" s="98"/>
      <c r="F141" s="98"/>
      <c r="G141" s="98"/>
      <c r="H141" s="98"/>
      <c r="I141" s="98"/>
    </row>
    <row r="142" spans="1:18" ht="21" customHeight="1" x14ac:dyDescent="0.2">
      <c r="A142" s="31"/>
      <c r="B142" s="98" t="s">
        <v>49</v>
      </c>
      <c r="C142" s="98"/>
      <c r="D142" s="98"/>
      <c r="E142" s="98"/>
      <c r="F142" s="98"/>
      <c r="G142" s="98"/>
      <c r="H142" s="98"/>
      <c r="I142" s="98"/>
      <c r="J142" s="98"/>
      <c r="K142" s="98"/>
      <c r="L142" s="98"/>
      <c r="M142" s="98"/>
      <c r="N142" s="98"/>
      <c r="O142" s="98"/>
      <c r="P142" s="98"/>
      <c r="Q142" s="98"/>
    </row>
    <row r="143" spans="1:18" ht="16.5" customHeight="1" x14ac:dyDescent="0.2">
      <c r="A143" s="32"/>
      <c r="B143" s="98" t="s">
        <v>50</v>
      </c>
      <c r="C143" s="98"/>
      <c r="D143" s="98"/>
      <c r="E143" s="98"/>
      <c r="F143" s="98"/>
      <c r="G143" s="98"/>
      <c r="H143" s="98"/>
      <c r="I143" s="98"/>
      <c r="J143" s="30"/>
    </row>
    <row r="144" spans="1:18" ht="18.75" customHeight="1" x14ac:dyDescent="0.2">
      <c r="A144" s="32"/>
      <c r="B144" s="98" t="s">
        <v>35</v>
      </c>
      <c r="C144" s="98"/>
      <c r="D144" s="98"/>
      <c r="E144" s="98"/>
      <c r="F144" s="98"/>
      <c r="G144" s="98"/>
      <c r="H144" s="98"/>
      <c r="I144" s="98"/>
      <c r="J144" s="98"/>
      <c r="K144" s="98"/>
      <c r="L144" s="98"/>
      <c r="M144" s="98"/>
      <c r="N144" s="98"/>
    </row>
    <row r="145" spans="1:15" ht="18.75" customHeight="1" x14ac:dyDescent="0.2">
      <c r="A145" s="32"/>
      <c r="B145" s="98" t="s">
        <v>36</v>
      </c>
      <c r="C145" s="98"/>
      <c r="D145" s="98"/>
      <c r="E145" s="98"/>
      <c r="F145" s="98"/>
      <c r="G145" s="98"/>
      <c r="H145" s="98"/>
      <c r="I145" s="98"/>
      <c r="J145" s="98"/>
      <c r="K145" s="98"/>
      <c r="L145" s="98"/>
      <c r="M145" s="98"/>
      <c r="N145" s="98"/>
      <c r="O145" s="98"/>
    </row>
  </sheetData>
  <mergeCells count="97">
    <mergeCell ref="B142:Q142"/>
    <mergeCell ref="B143:I143"/>
    <mergeCell ref="B144:N144"/>
    <mergeCell ref="B145:O145"/>
    <mergeCell ref="A122:R122"/>
    <mergeCell ref="A124:R124"/>
    <mergeCell ref="B137:D137"/>
    <mergeCell ref="K137:O137"/>
    <mergeCell ref="B138:D138"/>
    <mergeCell ref="B141:I141"/>
    <mergeCell ref="A120:R120"/>
    <mergeCell ref="A99:F99"/>
    <mergeCell ref="A102:R102"/>
    <mergeCell ref="A103:R103"/>
    <mergeCell ref="A104:Q104"/>
    <mergeCell ref="A106:R106"/>
    <mergeCell ref="A108:R108"/>
    <mergeCell ref="A110:R110"/>
    <mergeCell ref="A112:R112"/>
    <mergeCell ref="A114:R114"/>
    <mergeCell ref="A116:R116"/>
    <mergeCell ref="A118:R118"/>
    <mergeCell ref="A98:F98"/>
    <mergeCell ref="B83:J83"/>
    <mergeCell ref="B84:J84"/>
    <mergeCell ref="B85:J85"/>
    <mergeCell ref="B86:J86"/>
    <mergeCell ref="B87:J87"/>
    <mergeCell ref="B88:J88"/>
    <mergeCell ref="B89:J89"/>
    <mergeCell ref="B90:J90"/>
    <mergeCell ref="B91:J91"/>
    <mergeCell ref="A94:S94"/>
    <mergeCell ref="A96:K96"/>
    <mergeCell ref="B82:J82"/>
    <mergeCell ref="B65:J65"/>
    <mergeCell ref="B66:J66"/>
    <mergeCell ref="B67:J67"/>
    <mergeCell ref="A69:S69"/>
    <mergeCell ref="A73:S73"/>
    <mergeCell ref="A75:A76"/>
    <mergeCell ref="B75:J76"/>
    <mergeCell ref="K75:R75"/>
    <mergeCell ref="S75:S76"/>
    <mergeCell ref="B77:J77"/>
    <mergeCell ref="B78:J78"/>
    <mergeCell ref="B79:J79"/>
    <mergeCell ref="B80:J80"/>
    <mergeCell ref="B81:J81"/>
    <mergeCell ref="B64:J64"/>
    <mergeCell ref="B49:J49"/>
    <mergeCell ref="B50:J50"/>
    <mergeCell ref="B51:J51"/>
    <mergeCell ref="B52:J52"/>
    <mergeCell ref="B53:J53"/>
    <mergeCell ref="A55:S55"/>
    <mergeCell ref="A59:S59"/>
    <mergeCell ref="A61:A62"/>
    <mergeCell ref="B61:J62"/>
    <mergeCell ref="K61:R61"/>
    <mergeCell ref="B63:J63"/>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C21:S21"/>
    <mergeCell ref="J23:O23"/>
    <mergeCell ref="J24:M24"/>
    <mergeCell ref="B26:L26"/>
    <mergeCell ref="A29:U29"/>
    <mergeCell ref="A32:S32"/>
    <mergeCell ref="A34:A35"/>
    <mergeCell ref="B34:J35"/>
    <mergeCell ref="K34:R34"/>
    <mergeCell ref="C18:U18"/>
    <mergeCell ref="A2:C2"/>
    <mergeCell ref="A5:G5"/>
    <mergeCell ref="A6:E6"/>
    <mergeCell ref="A7:B7"/>
    <mergeCell ref="A8:E8"/>
    <mergeCell ref="A11:S11"/>
    <mergeCell ref="C13:S13"/>
    <mergeCell ref="C14:S14"/>
    <mergeCell ref="C15:S15"/>
    <mergeCell ref="C16:S16"/>
    <mergeCell ref="C17:S17"/>
  </mergeCells>
  <dataValidations count="7">
    <dataValidation allowBlank="1" showInputMessage="1" showErrorMessage="1" prompt="Proszę wpisać prognozowaną liczbę uczniów danych klas" sqref="K64 M64:R64" xr:uid="{CEA0A006-2CF9-45D4-BB99-4E6C85421B18}"/>
    <dataValidation allowBlank="1" showInputMessage="1" showErrorMessage="1" prompt="Proszę wpisać prognozowaną liczbę uczniów danych klas " sqref="L64" xr:uid="{2C7CEDEF-4F94-4BED-A9F8-1F33158F3458}"/>
    <dataValidation allowBlank="1" showInputMessage="1" showErrorMessage="1" prompt="Proszę wpisać Kod TERYT, obowiązujący od 1 stycznia 2020 r. (w przypadku gmin kod 7 - cyfrowy)." sqref="A8:E8" xr:uid="{0DE70A06-0CED-482D-B473-C0D0FDBE6527}"/>
    <dataValidation allowBlank="1" showInputMessage="1" showErrorMessage="1" prompt="Proszę wpisać kwotę bez spacji i kropek" sqref="N43 Q43 Q80:R80 R47 R49 K65:R67 O49:P50 K42 L44:M44 O45:P45 L46:M46 O47:P47 L48:M48 N80:O80 M50 K85:M85 K87:M88 P84:P85 K83:M83 N84:O88 P87:P88 Q84:R88" xr:uid="{D48D3464-9BB7-423B-8405-C554CD2E476F}"/>
    <dataValidation allowBlank="1" showInputMessage="1" showErrorMessage="1" prompt="Proszę wpisać liczbę uczniów bez spacji i kropek" sqref="K78:R79 R40:R41 O40:P41 L40:M41 K81:R82" xr:uid="{53B55783-56F7-4215-B43F-28C33872D1ED}"/>
    <dataValidation allowBlank="1" showInputMessage="1" showErrorMessage="1" prompt="Proszę wpisać prognozowaną liczbę uczniów danych klas powiększoną o liczbę uczniów równą liczbie oddziałów danej klasy" sqref="N37 Q37 K37 L39:M39 O39:P39 R39" xr:uid="{EDCAD4C5-9E69-4E29-A64B-966E1887D974}"/>
    <dataValidation allowBlank="1" showInputMessage="1" showErrorMessage="1" prompt="Proszę wpisać prognozowaną liczbę uczniów bez spacji i kropek" sqref="L38:M38 O38:P38 R38" xr:uid="{92F9C4B6-24A9-4144-8794-8842397877CE}"/>
  </dataValidations>
  <pageMargins left="0.7" right="0.7" top="0.75" bottom="0.75" header="0.3" footer="0.3"/>
  <pageSetup paperSize="9" scale="38" fitToHeight="0" orientation="portrait" r:id="rId1"/>
  <ignoredErrors>
    <ignoredError sqref="A75:S77 A83:S91 A78:J82 S78:S8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34</vt:i4>
      </vt:variant>
    </vt:vector>
  </HeadingPairs>
  <TitlesOfParts>
    <vt:vector size="43" baseType="lpstr">
      <vt:lpstr>st. lekki</vt:lpstr>
      <vt:lpstr>st. umiarkowany</vt:lpstr>
      <vt:lpstr>niesłyszący</vt:lpstr>
      <vt:lpstr>słabosłyszący</vt:lpstr>
      <vt:lpstr>autyzm</vt:lpstr>
      <vt:lpstr>słabowidz. druk niepowiększony</vt:lpstr>
      <vt:lpstr>słabowidz. druk powiększony</vt:lpstr>
      <vt:lpstr>niewidomi</vt:lpstr>
      <vt:lpstr>niewidomi Braille</vt:lpstr>
      <vt:lpstr>autyzm!_ftn2</vt:lpstr>
      <vt:lpstr>niesłyszący!_ftn2</vt:lpstr>
      <vt:lpstr>niewidomi!_ftn2</vt:lpstr>
      <vt:lpstr>'niewidomi Braille'!_ftn2</vt:lpstr>
      <vt:lpstr>słabosłyszący!_ftn2</vt:lpstr>
      <vt:lpstr>'słabowidz. druk niepowiększony'!_ftn2</vt:lpstr>
      <vt:lpstr>'słabowidz. druk powiększony'!_ftn2</vt:lpstr>
      <vt:lpstr>'st. lekki'!_ftn2</vt:lpstr>
      <vt:lpstr>'st. umiarkowany'!_ftn2</vt:lpstr>
      <vt:lpstr>autyzm!_ftnref1</vt:lpstr>
      <vt:lpstr>niesłyszący!_ftnref1</vt:lpstr>
      <vt:lpstr>niewidomi!_ftnref1</vt:lpstr>
      <vt:lpstr>'niewidomi Braille'!_ftnref1</vt:lpstr>
      <vt:lpstr>słabosłyszący!_ftnref1</vt:lpstr>
      <vt:lpstr>'słabowidz. druk niepowiększony'!_ftnref1</vt:lpstr>
      <vt:lpstr>'słabowidz. druk powiększony'!_ftnref1</vt:lpstr>
      <vt:lpstr>'st. lekki'!_ftnref1</vt:lpstr>
      <vt:lpstr>'st. umiarkowany'!_ftnref1</vt:lpstr>
      <vt:lpstr>autyzm!_ftnref2</vt:lpstr>
      <vt:lpstr>niesłyszący!_ftnref2</vt:lpstr>
      <vt:lpstr>niewidomi!_ftnref2</vt:lpstr>
      <vt:lpstr>'niewidomi Braille'!_ftnref2</vt:lpstr>
      <vt:lpstr>słabosłyszący!_ftnref2</vt:lpstr>
      <vt:lpstr>'słabowidz. druk niepowiększony'!_ftnref2</vt:lpstr>
      <vt:lpstr>'słabowidz. druk powiększony'!_ftnref2</vt:lpstr>
      <vt:lpstr>'st. lekki'!_ftnref2</vt:lpstr>
      <vt:lpstr>'st. umiarkowany'!_ftnref2</vt:lpstr>
      <vt:lpstr>autyzm!Obszar_wydruku</vt:lpstr>
      <vt:lpstr>niesłyszący!Obszar_wydruku</vt:lpstr>
      <vt:lpstr>niewidomi!Obszar_wydruku</vt:lpstr>
      <vt:lpstr>słabosłyszący!Obszar_wydruku</vt:lpstr>
      <vt:lpstr>'słabowidz. druk niepowiększony'!Obszar_wydruku</vt:lpstr>
      <vt:lpstr>'słabowidz. druk powiększony'!Obszar_wydruku</vt:lpstr>
      <vt:lpstr>'st. umiarkowany'!Obszar_wydruku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2022-08-18T08:54:35Z</cp:lastPrinted>
  <dcterms:created xsi:type="dcterms:W3CDTF">2016-04-18T06:16:40Z</dcterms:created>
  <dcterms:modified xsi:type="dcterms:W3CDTF">2022-08-18T08:57:39Z</dcterms:modified>
</cp:coreProperties>
</file>