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8"/>
  <workbookPr defaultThemeVersion="166925"/>
  <mc:AlternateContent xmlns:mc="http://schemas.openxmlformats.org/markup-compatibility/2006">
    <mc:Choice Requires="x15">
      <x15ac:absPath xmlns:x15ac="http://schemas.microsoft.com/office/spreadsheetml/2010/11/ac" url="C:\Users\Pracownik\Desktop\Na stronę\"/>
    </mc:Choice>
  </mc:AlternateContent>
  <xr:revisionPtr revIDLastSave="0" documentId="13_ncr:1_{C2802FCF-8839-470D-8EA8-04D27925693C}" xr6:coauthVersionLast="36" xr6:coauthVersionMax="36" xr10:uidLastSave="{00000000-0000-0000-0000-000000000000}"/>
  <bookViews>
    <workbookView xWindow="0" yWindow="0" windowWidth="28800" windowHeight="11025" xr2:uid="{00000000-000D-0000-FFFF-FFFF00000000}"/>
  </bookViews>
  <sheets>
    <sheet name="Arkusz1" sheetId="1" r:id="rId1"/>
    <sheet name="Arkusz2" sheetId="3"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9" i="3" l="1"/>
  <c r="R9" i="3"/>
  <c r="Q9" i="3"/>
  <c r="P9" i="3"/>
  <c r="O9" i="3"/>
  <c r="N9" i="3"/>
  <c r="M9" i="3"/>
  <c r="L9" i="3"/>
  <c r="K9" i="3"/>
  <c r="J9" i="3"/>
  <c r="I9" i="3"/>
  <c r="H9" i="3"/>
  <c r="G9" i="3"/>
  <c r="F9" i="3"/>
  <c r="E9" i="3"/>
  <c r="D9" i="3"/>
  <c r="S8" i="3"/>
  <c r="R8" i="3"/>
  <c r="Q8" i="3"/>
  <c r="P8" i="3"/>
  <c r="O8" i="3"/>
  <c r="N8" i="3"/>
  <c r="M8" i="3"/>
  <c r="L8" i="3"/>
  <c r="K8" i="3"/>
  <c r="J8" i="3"/>
  <c r="I8" i="3"/>
  <c r="H8" i="3"/>
  <c r="G8" i="3"/>
  <c r="F8" i="3"/>
  <c r="E8" i="3"/>
  <c r="D8" i="3"/>
  <c r="C9" i="3"/>
  <c r="C8" i="3"/>
  <c r="C59" i="3" l="1"/>
  <c r="D59" i="3"/>
  <c r="E59" i="3"/>
  <c r="F59" i="3"/>
  <c r="G59" i="3"/>
  <c r="H59" i="3"/>
  <c r="I59" i="3"/>
  <c r="J59" i="3"/>
  <c r="C60" i="3"/>
  <c r="D60" i="3"/>
  <c r="E60" i="3"/>
  <c r="F60" i="3"/>
  <c r="G60" i="3"/>
  <c r="H60" i="3"/>
  <c r="I60" i="3"/>
  <c r="J60" i="3"/>
  <c r="C61" i="3"/>
  <c r="D61" i="3"/>
  <c r="E61" i="3"/>
  <c r="F61" i="3"/>
  <c r="G61" i="3"/>
  <c r="H61" i="3"/>
  <c r="I61" i="3"/>
  <c r="J61" i="3"/>
  <c r="F62" i="3"/>
  <c r="G62" i="3"/>
  <c r="I62" i="3"/>
  <c r="J62" i="3"/>
  <c r="C63" i="3"/>
  <c r="D63" i="3"/>
  <c r="E63" i="3"/>
  <c r="F63" i="3"/>
  <c r="G63" i="3"/>
  <c r="H63" i="3"/>
  <c r="I63" i="3"/>
  <c r="J63" i="3"/>
  <c r="C64" i="3"/>
  <c r="D64" i="3"/>
  <c r="E64" i="3"/>
  <c r="F64" i="3"/>
  <c r="G64" i="3"/>
  <c r="H64" i="3"/>
  <c r="I64" i="3"/>
  <c r="J64" i="3"/>
  <c r="C65" i="3"/>
  <c r="D65" i="3"/>
  <c r="E65" i="3"/>
  <c r="F65" i="3"/>
  <c r="G65" i="3"/>
  <c r="H65" i="3"/>
  <c r="I65" i="3"/>
  <c r="J65" i="3"/>
  <c r="C66" i="3"/>
  <c r="D66" i="3"/>
  <c r="E66" i="3"/>
  <c r="F66" i="3"/>
  <c r="G66" i="3"/>
  <c r="H66" i="3"/>
  <c r="I66" i="3"/>
  <c r="J66" i="3"/>
  <c r="D58" i="3"/>
  <c r="E58" i="3"/>
  <c r="F58" i="3"/>
  <c r="G58" i="3"/>
  <c r="H58" i="3"/>
  <c r="I58" i="3"/>
  <c r="J58" i="3"/>
  <c r="C58" i="3"/>
  <c r="D55" i="3"/>
  <c r="E55" i="3"/>
  <c r="F55" i="3"/>
  <c r="G55" i="3"/>
  <c r="H55" i="3"/>
  <c r="I55" i="3"/>
  <c r="J55" i="3"/>
  <c r="C55" i="3"/>
  <c r="D41" i="3"/>
  <c r="E41" i="3"/>
  <c r="G41" i="3"/>
  <c r="H41" i="3"/>
  <c r="J41" i="3"/>
  <c r="D42" i="3"/>
  <c r="E42" i="3"/>
  <c r="G42" i="3"/>
  <c r="H42" i="3"/>
  <c r="J42" i="3"/>
  <c r="D43" i="3"/>
  <c r="E43" i="3"/>
  <c r="G43" i="3"/>
  <c r="H43" i="3"/>
  <c r="J43" i="3"/>
  <c r="D44" i="3"/>
  <c r="E44" i="3"/>
  <c r="G44" i="3"/>
  <c r="H44" i="3"/>
  <c r="J44" i="3"/>
  <c r="F40" i="3"/>
  <c r="I40" i="3"/>
  <c r="C40" i="3"/>
  <c r="G88" i="1" l="1"/>
  <c r="H44" i="1"/>
  <c r="H47" i="1"/>
  <c r="J92" i="1"/>
  <c r="D86" i="1"/>
  <c r="E90" i="1"/>
  <c r="E86" i="1"/>
  <c r="F96" i="1"/>
  <c r="J94" i="1"/>
  <c r="F47" i="1"/>
  <c r="K93" i="1"/>
  <c r="D66" i="1"/>
  <c r="D95" i="1"/>
  <c r="D87" i="1"/>
  <c r="I91" i="1"/>
  <c r="E66" i="1"/>
  <c r="I89" i="1"/>
  <c r="E87" i="1"/>
  <c r="E43" i="1"/>
  <c r="J74" i="3"/>
  <c r="G77" i="3"/>
  <c r="F74" i="3"/>
  <c r="E51" i="3"/>
  <c r="S38" i="3"/>
  <c r="R38" i="3"/>
  <c r="Q38" i="3"/>
  <c r="P38" i="3"/>
  <c r="O38" i="3"/>
  <c r="N38" i="3"/>
  <c r="M38" i="3"/>
  <c r="L38" i="3"/>
  <c r="K38" i="3"/>
  <c r="J38" i="3"/>
  <c r="I38" i="3"/>
  <c r="H38" i="3"/>
  <c r="G38" i="3"/>
  <c r="F38" i="3"/>
  <c r="E38" i="3"/>
  <c r="D38" i="3"/>
  <c r="C38" i="3"/>
  <c r="S37" i="3"/>
  <c r="R37" i="3"/>
  <c r="Q37" i="3"/>
  <c r="P37" i="3"/>
  <c r="O37" i="3"/>
  <c r="N37" i="3"/>
  <c r="M37" i="3"/>
  <c r="L37" i="3"/>
  <c r="K37" i="3"/>
  <c r="J37" i="3"/>
  <c r="I37" i="3"/>
  <c r="H37" i="3"/>
  <c r="G37" i="3"/>
  <c r="F37" i="3"/>
  <c r="E37" i="3"/>
  <c r="D37" i="3"/>
  <c r="C37" i="3"/>
  <c r="S36" i="3"/>
  <c r="R36" i="3"/>
  <c r="Q36" i="3"/>
  <c r="P36" i="3"/>
  <c r="O36" i="3"/>
  <c r="N36" i="3"/>
  <c r="M36" i="3"/>
  <c r="L36" i="3"/>
  <c r="K36" i="3"/>
  <c r="J36" i="3"/>
  <c r="I36" i="3"/>
  <c r="H36" i="3"/>
  <c r="G36" i="3"/>
  <c r="F36" i="3"/>
  <c r="E36" i="3"/>
  <c r="D36" i="3"/>
  <c r="C36" i="3"/>
  <c r="S35" i="3"/>
  <c r="R35" i="3"/>
  <c r="Q35" i="3"/>
  <c r="P35" i="3"/>
  <c r="O35" i="3"/>
  <c r="N35" i="3"/>
  <c r="M35" i="3"/>
  <c r="L35" i="3"/>
  <c r="K35" i="3"/>
  <c r="J35" i="3"/>
  <c r="I35" i="3"/>
  <c r="H35" i="3"/>
  <c r="G35" i="3"/>
  <c r="F35" i="3"/>
  <c r="E35" i="3"/>
  <c r="D35" i="3"/>
  <c r="C35" i="3"/>
  <c r="S34" i="3"/>
  <c r="R34" i="3"/>
  <c r="Q34" i="3"/>
  <c r="P34" i="3"/>
  <c r="O34" i="3"/>
  <c r="N34" i="3"/>
  <c r="M34" i="3"/>
  <c r="L34" i="3"/>
  <c r="K34" i="3"/>
  <c r="J34" i="3"/>
  <c r="I34" i="3"/>
  <c r="H34" i="3"/>
  <c r="G34" i="3"/>
  <c r="F34" i="3"/>
  <c r="E34" i="3"/>
  <c r="D34" i="3"/>
  <c r="C34" i="3"/>
  <c r="S33" i="3"/>
  <c r="R33" i="3"/>
  <c r="Q33" i="3"/>
  <c r="P33" i="3"/>
  <c r="O33" i="3"/>
  <c r="N33" i="3"/>
  <c r="M33" i="3"/>
  <c r="L33" i="3"/>
  <c r="K33" i="3"/>
  <c r="J33" i="3"/>
  <c r="I33" i="3"/>
  <c r="H33" i="3"/>
  <c r="G33" i="3"/>
  <c r="F33" i="3"/>
  <c r="E33" i="3"/>
  <c r="D33" i="3"/>
  <c r="C33" i="3"/>
  <c r="S32" i="3"/>
  <c r="R32" i="3"/>
  <c r="Q32" i="3"/>
  <c r="P32" i="3"/>
  <c r="O32" i="3"/>
  <c r="N32" i="3"/>
  <c r="M32" i="3"/>
  <c r="L32" i="3"/>
  <c r="K32" i="3"/>
  <c r="J32" i="3"/>
  <c r="I32" i="3"/>
  <c r="H32" i="3"/>
  <c r="G32" i="3"/>
  <c r="F32" i="3"/>
  <c r="E32" i="3"/>
  <c r="D32" i="3"/>
  <c r="C32" i="3"/>
  <c r="S31" i="3"/>
  <c r="R31" i="3"/>
  <c r="Q31" i="3"/>
  <c r="P31" i="3"/>
  <c r="O31" i="3"/>
  <c r="N31" i="3"/>
  <c r="M31" i="3"/>
  <c r="L31" i="3"/>
  <c r="K31" i="3"/>
  <c r="J31" i="3"/>
  <c r="I31" i="3"/>
  <c r="H31" i="3"/>
  <c r="G31" i="3"/>
  <c r="F31" i="3"/>
  <c r="E31" i="3"/>
  <c r="D31" i="3"/>
  <c r="C31" i="3"/>
  <c r="S30" i="3"/>
  <c r="R30" i="3"/>
  <c r="K95" i="1" s="1"/>
  <c r="Q30" i="3"/>
  <c r="J95" i="1" s="1"/>
  <c r="P30" i="3"/>
  <c r="I95" i="1" s="1"/>
  <c r="O30" i="3"/>
  <c r="G76" i="3" s="1"/>
  <c r="N30" i="3"/>
  <c r="G95" i="1" s="1"/>
  <c r="M30" i="3"/>
  <c r="F90" i="1" s="1"/>
  <c r="L30" i="3"/>
  <c r="E95" i="1" s="1"/>
  <c r="K30" i="3"/>
  <c r="D90" i="1" s="1"/>
  <c r="J30" i="3"/>
  <c r="K88" i="1" s="1"/>
  <c r="I30" i="3"/>
  <c r="J93" i="1" s="1"/>
  <c r="H30" i="3"/>
  <c r="I93" i="1" s="1"/>
  <c r="G30" i="3"/>
  <c r="H88" i="1" s="1"/>
  <c r="F30" i="3"/>
  <c r="G93" i="1" s="1"/>
  <c r="E30" i="3"/>
  <c r="F86" i="1" s="1"/>
  <c r="D30" i="3"/>
  <c r="E93" i="1" s="1"/>
  <c r="C30" i="3"/>
  <c r="C74" i="3" s="1"/>
  <c r="S29" i="3"/>
  <c r="R29" i="3"/>
  <c r="Q29" i="3"/>
  <c r="P29" i="3"/>
  <c r="O29" i="3"/>
  <c r="N29" i="3"/>
  <c r="M29" i="3"/>
  <c r="L29" i="3"/>
  <c r="K29" i="3"/>
  <c r="J29" i="3"/>
  <c r="I29" i="3"/>
  <c r="H29" i="3"/>
  <c r="G29" i="3"/>
  <c r="F29" i="3"/>
  <c r="E29" i="3"/>
  <c r="D29" i="3"/>
  <c r="C29" i="3"/>
  <c r="S28" i="3"/>
  <c r="R28" i="3"/>
  <c r="Q28" i="3"/>
  <c r="P28" i="3"/>
  <c r="O28" i="3"/>
  <c r="N28" i="3"/>
  <c r="M28" i="3"/>
  <c r="L28" i="3"/>
  <c r="K28" i="3"/>
  <c r="J28" i="3"/>
  <c r="I28" i="3"/>
  <c r="H28" i="3"/>
  <c r="G28" i="3"/>
  <c r="F28" i="3"/>
  <c r="E28" i="3"/>
  <c r="D28" i="3"/>
  <c r="C28" i="3"/>
  <c r="S27" i="3"/>
  <c r="R27" i="3"/>
  <c r="Q27" i="3"/>
  <c r="P27" i="3"/>
  <c r="O27" i="3"/>
  <c r="N27" i="3"/>
  <c r="M27" i="3"/>
  <c r="L27" i="3"/>
  <c r="K27" i="3"/>
  <c r="J27" i="3"/>
  <c r="I27" i="3"/>
  <c r="H27" i="3"/>
  <c r="G27" i="3"/>
  <c r="F27" i="3"/>
  <c r="E27" i="3"/>
  <c r="D27" i="3"/>
  <c r="C27" i="3"/>
  <c r="S26" i="3"/>
  <c r="R26" i="3"/>
  <c r="Q26" i="3"/>
  <c r="P26" i="3"/>
  <c r="O26" i="3"/>
  <c r="N26" i="3"/>
  <c r="M26" i="3"/>
  <c r="L26" i="3"/>
  <c r="K26" i="3"/>
  <c r="J26" i="3"/>
  <c r="I26" i="3"/>
  <c r="H26" i="3"/>
  <c r="G26" i="3"/>
  <c r="F26" i="3"/>
  <c r="E26" i="3"/>
  <c r="D26" i="3"/>
  <c r="C26" i="3"/>
  <c r="S25" i="3"/>
  <c r="R25" i="3"/>
  <c r="Q25" i="3"/>
  <c r="P25" i="3"/>
  <c r="O25" i="3"/>
  <c r="N25" i="3"/>
  <c r="M25" i="3"/>
  <c r="L25" i="3"/>
  <c r="K25" i="3"/>
  <c r="J25" i="3"/>
  <c r="I25" i="3"/>
  <c r="H25" i="3"/>
  <c r="G25" i="3"/>
  <c r="F25" i="3"/>
  <c r="E25" i="3"/>
  <c r="D25" i="3"/>
  <c r="C25" i="3"/>
  <c r="S24" i="3"/>
  <c r="R24" i="3"/>
  <c r="Q24" i="3"/>
  <c r="P24" i="3"/>
  <c r="O24" i="3"/>
  <c r="N24" i="3"/>
  <c r="M24" i="3"/>
  <c r="L24" i="3"/>
  <c r="K24" i="3"/>
  <c r="J24" i="3"/>
  <c r="I24" i="3"/>
  <c r="H24" i="3"/>
  <c r="G24" i="3"/>
  <c r="F24" i="3"/>
  <c r="E24" i="3"/>
  <c r="D24" i="3"/>
  <c r="C24" i="3"/>
  <c r="S23" i="3"/>
  <c r="R23" i="3"/>
  <c r="Q23" i="3"/>
  <c r="P23" i="3"/>
  <c r="O23" i="3"/>
  <c r="N23" i="3"/>
  <c r="M23" i="3"/>
  <c r="L23" i="3"/>
  <c r="K23" i="3"/>
  <c r="J23" i="3"/>
  <c r="I23" i="3"/>
  <c r="H23" i="3"/>
  <c r="G23" i="3"/>
  <c r="F23" i="3"/>
  <c r="E23" i="3"/>
  <c r="D23" i="3"/>
  <c r="C23" i="3"/>
  <c r="S22" i="3"/>
  <c r="R22" i="3"/>
  <c r="Q22" i="3"/>
  <c r="P22" i="3"/>
  <c r="O22" i="3"/>
  <c r="N22" i="3"/>
  <c r="M22" i="3"/>
  <c r="L22" i="3"/>
  <c r="K22" i="3"/>
  <c r="J22" i="3"/>
  <c r="I22" i="3"/>
  <c r="H22" i="3"/>
  <c r="G22" i="3"/>
  <c r="F22" i="3"/>
  <c r="E22" i="3"/>
  <c r="D22" i="3"/>
  <c r="C22" i="3"/>
  <c r="S21" i="3"/>
  <c r="G92" i="1" s="1"/>
  <c r="R21" i="3"/>
  <c r="J77" i="3" s="1"/>
  <c r="Q21" i="3"/>
  <c r="J66" i="1" s="1"/>
  <c r="P21" i="3"/>
  <c r="I66" i="1" s="1"/>
  <c r="O21" i="3"/>
  <c r="H96" i="1" s="1"/>
  <c r="N21" i="3"/>
  <c r="G96" i="1" s="1"/>
  <c r="M21" i="3"/>
  <c r="F91" i="1" s="1"/>
  <c r="L21" i="3"/>
  <c r="E96" i="1" s="1"/>
  <c r="K21" i="3"/>
  <c r="D96" i="1" s="1"/>
  <c r="J21" i="3"/>
  <c r="K89" i="1" s="1"/>
  <c r="I21" i="3"/>
  <c r="J89" i="1" s="1"/>
  <c r="H21" i="3"/>
  <c r="I42" i="1" s="1"/>
  <c r="G21" i="3"/>
  <c r="H42" i="1" s="1"/>
  <c r="F21" i="3"/>
  <c r="G94" i="1" s="1"/>
  <c r="E21" i="3"/>
  <c r="F94" i="1" s="1"/>
  <c r="D21" i="3"/>
  <c r="E41" i="1" s="1"/>
  <c r="C21" i="3"/>
  <c r="D39" i="1" s="1"/>
  <c r="K42" i="1" l="1"/>
  <c r="K94" i="1"/>
  <c r="F93" i="1"/>
  <c r="D53" i="3"/>
  <c r="J75" i="3"/>
  <c r="H77" i="3"/>
  <c r="G69" i="3"/>
  <c r="C77" i="3"/>
  <c r="E94" i="1"/>
  <c r="E47" i="1"/>
  <c r="I94" i="1"/>
  <c r="E91" i="1"/>
  <c r="I96" i="1"/>
  <c r="H93" i="1"/>
  <c r="H90" i="1"/>
  <c r="D91" i="1"/>
  <c r="F41" i="1"/>
  <c r="F43" i="1"/>
  <c r="J40" i="1"/>
  <c r="J91" i="1"/>
  <c r="D93" i="1"/>
  <c r="K92" i="1"/>
  <c r="G89" i="1"/>
  <c r="K46" i="1"/>
  <c r="G66" i="1"/>
  <c r="K91" i="1"/>
  <c r="J88" i="1"/>
  <c r="J90" i="1"/>
  <c r="H46" i="1"/>
  <c r="H66" i="1"/>
  <c r="F75" i="3"/>
  <c r="F77" i="3"/>
  <c r="G40" i="1"/>
  <c r="K66" i="1"/>
  <c r="F95" i="1"/>
  <c r="C68" i="3"/>
  <c r="C76" i="3"/>
  <c r="J76" i="3"/>
  <c r="J73" i="3"/>
  <c r="H48" i="3"/>
  <c r="E45" i="1"/>
  <c r="I44" i="1"/>
  <c r="I47" i="1"/>
  <c r="D94" i="1"/>
  <c r="H95" i="1"/>
  <c r="C56" i="3"/>
  <c r="F87" i="1"/>
  <c r="F45" i="1"/>
  <c r="F66" i="1"/>
  <c r="J96" i="1"/>
  <c r="I88" i="1"/>
  <c r="I90" i="1"/>
  <c r="H92" i="1"/>
  <c r="G90" i="1"/>
  <c r="K47" i="1"/>
  <c r="G91" i="1"/>
  <c r="K96" i="1"/>
  <c r="H89" i="1"/>
  <c r="H91" i="1"/>
  <c r="K90" i="1"/>
  <c r="I46" i="3"/>
  <c r="F76" i="3"/>
  <c r="G50" i="3"/>
  <c r="I46" i="1"/>
  <c r="K44" i="1"/>
  <c r="H94" i="1"/>
  <c r="D74" i="3"/>
  <c r="E77" i="3"/>
  <c r="I77" i="3"/>
  <c r="H74" i="3"/>
  <c r="D76" i="3"/>
  <c r="E74" i="3"/>
  <c r="I74" i="3"/>
  <c r="E76" i="3"/>
  <c r="I76" i="3"/>
  <c r="D77" i="3"/>
  <c r="H76" i="3"/>
  <c r="D47" i="3"/>
  <c r="J48" i="3"/>
  <c r="H50" i="3"/>
  <c r="G52" i="3"/>
  <c r="E53" i="3"/>
  <c r="G56" i="3"/>
  <c r="C67" i="3"/>
  <c r="D68" i="3"/>
  <c r="H69" i="3"/>
  <c r="G70" i="3"/>
  <c r="C71" i="3"/>
  <c r="G71" i="3"/>
  <c r="C72" i="3"/>
  <c r="G72" i="3"/>
  <c r="F73" i="3"/>
  <c r="G74" i="3"/>
  <c r="C75" i="3"/>
  <c r="G75" i="3"/>
  <c r="C45" i="3"/>
  <c r="E47" i="3"/>
  <c r="D49" i="3"/>
  <c r="J50" i="3"/>
  <c r="H52" i="3"/>
  <c r="G53" i="3"/>
  <c r="D56" i="3"/>
  <c r="H56" i="3"/>
  <c r="D67" i="3"/>
  <c r="E68" i="3"/>
  <c r="I69" i="3"/>
  <c r="H70" i="3"/>
  <c r="D71" i="3"/>
  <c r="H71" i="3"/>
  <c r="D72" i="3"/>
  <c r="H72" i="3"/>
  <c r="G73" i="3"/>
  <c r="D75" i="3"/>
  <c r="H75" i="3"/>
  <c r="F46" i="3"/>
  <c r="G48" i="3"/>
  <c r="E49" i="3"/>
  <c r="D51" i="3"/>
  <c r="J52" i="3"/>
  <c r="H53" i="3"/>
  <c r="E56" i="3"/>
  <c r="I56" i="3"/>
  <c r="E67" i="3"/>
  <c r="F69" i="3"/>
  <c r="J69" i="3"/>
  <c r="I70" i="3"/>
  <c r="E71" i="3"/>
  <c r="I71" i="3"/>
  <c r="E72" i="3"/>
  <c r="I72" i="3"/>
  <c r="I73" i="3"/>
  <c r="E75" i="3"/>
  <c r="I75" i="3"/>
  <c r="J53" i="3"/>
  <c r="F56" i="3"/>
  <c r="J56" i="3"/>
  <c r="F70" i="3"/>
  <c r="J70" i="3"/>
  <c r="F71" i="3"/>
  <c r="J71" i="3"/>
  <c r="F72" i="3"/>
  <c r="J72" i="3"/>
  <c r="K97" i="1" l="1"/>
  <c r="J97" i="1"/>
  <c r="I97" i="1"/>
  <c r="H97" i="1"/>
  <c r="G97" i="1"/>
  <c r="F97" i="1"/>
  <c r="E97" i="1"/>
  <c r="D97" i="1"/>
  <c r="L96" i="1"/>
  <c r="L95" i="1"/>
  <c r="L94" i="1"/>
  <c r="L93" i="1"/>
  <c r="L92" i="1"/>
  <c r="L91" i="1"/>
  <c r="L90" i="1"/>
  <c r="L89" i="1"/>
  <c r="L88" i="1"/>
  <c r="L87" i="1"/>
  <c r="L86" i="1"/>
  <c r="L66" i="1"/>
  <c r="L67" i="1" s="1"/>
  <c r="K48" i="1"/>
  <c r="J48" i="1"/>
  <c r="I48" i="1"/>
  <c r="H48" i="1"/>
  <c r="G48" i="1"/>
  <c r="F48" i="1"/>
  <c r="E48" i="1"/>
  <c r="D48" i="1"/>
  <c r="L47" i="1"/>
  <c r="L46" i="1"/>
  <c r="L45" i="1"/>
  <c r="L44" i="1"/>
  <c r="L43" i="1"/>
  <c r="L42" i="1"/>
  <c r="L41" i="1"/>
  <c r="L40" i="1"/>
  <c r="L39" i="1"/>
  <c r="L48" i="1" l="1"/>
  <c r="L49" i="1" s="1"/>
  <c r="L50" i="1" s="1"/>
  <c r="L97" i="1"/>
  <c r="L68" i="1"/>
  <c r="I70" i="1" s="1"/>
  <c r="L98" i="1" l="1"/>
  <c r="L99" i="1" s="1"/>
  <c r="G114" i="1" s="1"/>
  <c r="I52" i="1"/>
</calcChain>
</file>

<file path=xl/sharedStrings.xml><?xml version="1.0" encoding="utf-8"?>
<sst xmlns="http://schemas.openxmlformats.org/spreadsheetml/2006/main" count="209" uniqueCount="136">
  <si>
    <t>Nazwa jednostki samorządu terytorialnego</t>
  </si>
  <si>
    <t>Kod TERYT</t>
  </si>
  <si>
    <t>Wniosek o udzielenie dotacji celowej na wyposażenie szkół w podręczniki, materiały edukacyjne lub materiały ćwiczeniowe, dostosowane do potrzeb edukacyjnych 
i możliwości psychofizycznych uczniów niepełnosprawnych posiadających orzeczenie o potrzebie kształcenia specjalnego w 2023 r.*</t>
  </si>
  <si>
    <t>(należy wybrać właściwy wiersz z listy rozwijanej)</t>
  </si>
  <si>
    <t>*</t>
  </si>
  <si>
    <t>Dla każdego rodzaju niepełnosprawności należy wypełnić osobny formularz.</t>
  </si>
  <si>
    <t>**</t>
  </si>
  <si>
    <t>Informacja składana zgodnie z art. 12 ustawy z dnia 9 marca 2023 r. o utworzeniu Akademii Piotrkowskiej (Dz. U. poz. 709).</t>
  </si>
  <si>
    <t>I. Dotacja celowa na wyposażenie szkół w podręczniki lub materiały edukacyjne, dostosowane do potrzeb edukacyjnych i możliwości psychofizycznych uczniów niepełnosprawnych posiadających orzeczenie o potrzebie kształcenia specjalnego</t>
  </si>
  <si>
    <t>Poz.</t>
  </si>
  <si>
    <t>Wyszczególnienie[1])</t>
  </si>
  <si>
    <t>Razem</t>
  </si>
  <si>
    <t>klasa I</t>
  </si>
  <si>
    <t>klasa II</t>
  </si>
  <si>
    <t>klasa III</t>
  </si>
  <si>
    <t>klasa IV</t>
  </si>
  <si>
    <t>klasa V</t>
  </si>
  <si>
    <t>klasa VI</t>
  </si>
  <si>
    <t>klasa VII</t>
  </si>
  <si>
    <t>klasa VIII</t>
  </si>
  <si>
    <t>Prognozowana liczba uczniów danych klas w roku szkolnym 2023/2024 [3])</t>
  </si>
  <si>
    <t>Prognozowany wzrost liczby uczniów klas II, III, V, VI i VIII w roku szkolnym 2023/2024 w stosunku do odpowiednio:
– liczby uczniów klas II szkół podstawowych, którym w roku szkolnym 2021/2022
i 2022/2023 szkoły te zapewniły podręczniki do zajęć z zakresu edukacji: polonistycznej, matematycznej, przyrodniczej i społecznej, podręczniki do zajęć
z zakresu danego języka obcego nowożytnego lub materiały edukacyjne,
– liczby uczniów klas III szkół podstawowych, którym w roku szkolnym 2022/2023 szkoły te zapewniły podręczniki do zajęć z zakresu edukacji: polonistycznej, matematycznej, przyrodniczej i społecznej, podręczniki do zajęć z zakresu danego języka obcego nowożytnego lub materiały edukacyjne,
– liczby uczniów klas V i VIII szkół podstawowych, którym w roku szkolnym 2021/2022 i 2022/2023 szkoły te zapewniły podręczniki lub materiały edukacyjne,
– liczby uczniów klas VI szkół podstawowych, którym w roku szkolnym 2022/2023 szkoły te zapewniły podręczniki lub materiały edukacyjne [4])</t>
  </si>
  <si>
    <t>Prognozowana liczba uczniów danych klas w roku szkolnym 2023/2024 [3]),[5])</t>
  </si>
  <si>
    <t>Liczba uczniów danych klas w roku szkolnym 2023/2024, dla których istnieje konieczność zapewnienia przez szkoły podstawowe:
- podręczników do zajęć z zakresu edukacji: polonistycznej, matematycznej, przyrodniczej i społecznej, podręczników do zajęć z zakresu danego języka obcego nowożytnego lub materiałów edukacyjnych, w przypadku uczniów klas II i III,
- podręczników lub materiałów edukacyjnych, w przypadku uczniów klas V, VI
i VIII [6])</t>
  </si>
  <si>
    <t>Liczba uczniów klas II, III, V, VI i VIII szkoły podstawowej, dla których istnieje konieczność zapewnienia podręczników lub materiałów edukacyjnych, dostosowanych do potrzeb edukacyjnych i możliwości psychofizycznych uczniów niepełnosprawnych w związku z przekazaniem takich podręczników lub materiałów edukacyjnych wcześniej innej szkole</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</si>
  <si>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w poz. 1, kol. 3 oraz kwoty 98,01 zł na ucznia
i wskaźnika)</t>
  </si>
  <si>
    <t>7</t>
  </si>
  <si>
    <t>Środki niezbędne na wyposażenie szkoły podstawowej w podręczniki lub materiały edukacyjne dla liczby uczniów wskazanej w poz. 1 (kwota nie może być wyższa od iloczynu liczby uczniów wskazanej odpowiednio w:
– poz. 1, kol. 6 oraz kwoty 183,15 zł na ucznia i wskaźnika,
– poz. 1, kol. 9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</si>
  <si>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4 i 5 oraz kwoty 98,01 zł na ucznia i wskaźnika)</t>
  </si>
  <si>
    <t>9</t>
  </si>
  <si>
    <t>Środki niezbędne na wyposażenie szkoły podstawowej w podręczniki lub materiały edukacyjne dla liczby uczniów wskazanej w poz. 2 (kwota nie może być wyższa od iloczynu liczby uczniów wskazanej odpowiednio w:
– poz. 2, kol. 7 i 8 oraz kwoty 235,62 zł na ucznia i wskaźnika,
– poz. 2,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</si>
  <si>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3 (kwota nie może być wyższa od iloczynu liczby uczniów wskazanej odpowiednio w poz. 3, kol. 4 i 5 oraz kwoty 98,01 zł na ucznia i wskaźnika)</t>
  </si>
  <si>
    <t>11</t>
  </si>
  <si>
    <t>Środki niezbędne na wyposażenie szkoły podstawowej w podręczniki lub materiały edukacyjne dla liczby uczniów wskazanej w poz. 3 (kwota nie może być wyższa od iloczynu liczby uczniów wskazanej odpowiednio w:
– poz. 3, kol. 7 i 8 oraz kwoty 235,62 zł na ucznia i wskaźnika,
– poz. 3, kol. 10 oraz kwoty 326,70 zł na ucznia i wskaźnika)</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</si>
  <si>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4 (kwota nie może być wyższa od iloczynu liczby uczniów wskazanej odpowiednio w poz. 4, kol. 4 i 5 oraz kwoty 98,01 zł na ucznia i wskaźnika)</t>
  </si>
  <si>
    <t>Środki niezbędne na wyposażenie szkół podstawowych w podręczniki lub materiały edukacyjne dla liczby uczniów wskazanej w poz. 4 (kwota nie może być wyższa od iloczynu liczby uczniów wskazanej odpowiednio w:
- poz. 4, kol. 7 i 8 oraz kwoty 235,62 zł na ucznia i wskaźnika,
– poz. 4, kol. 10 oraz kwoty 326,70 zł na ucznia i wskaźnika)</t>
  </si>
  <si>
    <t>Środki niezbędne na wyposażenie szkół podstawowych w podręczniki lub materiały edukacyjne, dostosowane do potrzeb edukacyjnych i możliwości psychofizycznych uczniów niepełnosprawnych dla liczby uczniów wskazanej w poz. 5 (kwota nie może być wyższa od iloczynu liczby uczniów wskazanej odpowiednio w:
- poz. 5, kol. 4 i 5 oraz kwoty 98,01 zł na ucznia i wskaźnika,
- poz. 5, kol. 7 i 8 oraz kwoty 235,62 zł na ucznia i wskaźnika,
– poz. 5, kol. 10 oraz kwoty 326,70 zł na ucznia i wskaźnika)</t>
  </si>
  <si>
    <t>Środki niezbędne na wyposażenie szkół podstawowych w podręczniki lub materiały edukacyjne (suma kwot wskazanych w poz. 6-14)</t>
  </si>
  <si>
    <t>Koszty obsługi zadania (1% kwoty wskazanej w poz. 15, kol. 11) po zaokrągleniu
w dół do pełnych groszy</t>
  </si>
  <si>
    <t>Wnioskowana kwota dotacji (suma kwot wskazanych w poz. 15, kol. 11 i poz. 16, kol. 11)</t>
  </si>
  <si>
    <t xml:space="preserve">Łączna kwota dotacji celowej na wyposażenie szkół w podręczniki lub materiały edukacyjne, dostosowane do potrzeb edukacyjnych i możliwości psychofizycznych uczniów niepełnosprawnych posiadających orzeczenie o potrzebie kształcenia specjalnego, w tym koszty obsługi zadania (poz. 17, kol. 11), wynosi </t>
  </si>
  <si>
    <t>II. Dotacja celowa na wyposażenie szkoły w materiały ćwiczeniowe dostosowane do potrzeb edukacyjnych i możliwości psychofizycznych uczniów niepełnosprawnych posiadających orzeczenie o potrzebie kształcenia specjalnego</t>
  </si>
  <si>
    <t>Prognozowana liczba uczniów danych klas w roku szkolnym 2023/2024</t>
  </si>
  <si>
    <t>Środki niezbędne na wyposażenie szkół podstawowych w materiały ćwiczeniowe dla liczby uczniów wskazanej w poz. 1 (kwota nie może być wyższa od iloczynu liczby uczniów wskazanej odpowiednio w:
- poz. 1, kol. 3-5 oraz kwoty 54,45 zł na ucznia i wskaźnika,
- poz. 1, kol. 6–10 oraz kwoty 27,23 zł na ucznia i wskaźnika)</t>
  </si>
  <si>
    <t>Koszty obsługi zadania (1% kwoty wskazanej w poz. 2, kol. 11) po zaokrągleniu
w dół do pełnych groszy</t>
  </si>
  <si>
    <t>Wnioskowana kwota dotacji (suma kwot wskazanych w poz. 2, kol. 11 i poz. 3, kol. 11)</t>
  </si>
  <si>
    <t xml:space="preserve">Łączna kwota dotacji celowej na wyposażenie szkół w materiały ćwiczeniowe dostosowane do potrzeb edukacyjnych i możliwości psychofizycznych uczniów niepełnosprawnych posiadających orzeczenie o potrzebie kształcenia specjalnego, w tym koszty obsługi zadania (poz. 4, kol. 11), wynosi </t>
  </si>
  <si>
    <t>III. Dotacja celowa na refundację kosztów poniesionych w roku szkolnym 2022/2023 na zapewnienie podręczników, materiałów edukacyjnych lub materiałów ćwiczeniowych, dostosowanych do potrzeb edukacyjnych i możliwości psychofizycznych uczniów niepełnosprawnych posiadających orzeczenie o potrzebie kształcenia specjalnego</t>
  </si>
  <si>
    <t>2</t>
  </si>
  <si>
    <t>3</t>
  </si>
  <si>
    <t>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1 (kwota nie może być wyższa od iloczynu liczby uczniów wskazanej odpowiednio w poz. 1, kol. 3–5 oraz kwoty 89,10 zł na ucznia i wskaźnika)</t>
  </si>
  <si>
    <t xml:space="preserve">Środki niezbędne na wyposażenie szkoły podstawowej w podręczniki do zajęć 
z zakresu edukacji: polonistycznej, matematycznej, przyrodniczej i społecznej, podręczniki do zajęć z zakresu danego języka obcego nowożytnego lub materiały edukacyjne dla liczby uczniów wskazanej w poz. 2 (kwota nie może być wyższa od iloczynu liczby uczniów wskazanej odpowiednio w poz. 2, kol. 3–5 oraz kwoty 98,01 zł na ucznia i wskaźnika) </t>
  </si>
  <si>
    <t>Środki niezbędne na wyposażenie szkoły podstawowej w podręczniki lub materiały edukacyjne dla liczby uczniów wskazanej w poz. 1 (kwota nie może być wyższa od iloczynu liczby uczniów wskazanej odpowiednio w:
– poz. 1, kol. 6 oraz kwoty 166,32 zł na ucznia i wskaźnika,
– poz. 1, kol. 7 i 8 oraz kwoty 213,84 zł na ucznia i wskaźnika,
– poz. 1, kol. 9 i 10 oraz kwoty 297,00 zł na ucznia i wskaźnika)</t>
  </si>
  <si>
    <t>Środki niezbędne na wyposażenie szkoły podstawowej w podręczniki lub materiały edukacyjne dla liczby uczniów wskazanej w poz. 2 (kwota nie może być wyższa od iloczynu liczby uczniów wskazanej odpowiednio w:
– poz. 2, kol. 6 oraz kwoty 183,15 zł na ucznia i wskaźnika,
– poz. 2, kol. 7 i 8 oraz kwoty 235,62 zł na ucznia i wskaźnika,
– poz. 2, kol. 9 i 10 oraz kwoty 326,70 zł na ucznia i wskaźnika)</t>
  </si>
  <si>
    <t>Środki niezbędne na wyposażenie szkoły podstawowej w materiały ćwiczeniowe dla liczby uczniów wskazanej w poz. 3 (kwota nie może być wyższa od iloczynu liczby uczniów wskazanej odpowiednio w:
– poz. 3, kol. 3–5 oraz kwoty 49,50 zł na ucznia i wskaźnika,
– poz. 3, kol. 6–10 oraz kwoty 24,75 zł na ucznia i wskaźnika)</t>
  </si>
  <si>
    <t>Środki niezbędne na wyposażenie szkoły podstawowej w materiały ćwiczeniowe dla liczby uczniów wskazanej w poz. 4 (kwota nie może być wyższa od iloczynu liczby uczniów wskazanej odpowiednio w:
– poz. 4, kol. 3–5 oraz kwoty 54,45 zł na ucznia i wskaźnika,
– poz. 4, kol. 6–10 oraz kwoty 27,23 zł na ucznia i wskaźnika)</t>
  </si>
  <si>
    <t>Środki niezbędne na wyposażenie szkoły podstawowej w podręczniki do danego języka obcego nowożytnego lub materiały edukacyjne do danego języka obcego nowożytnego ze względu na zdiagnozowany stopień zaawansowania znajomości danego języka obcego nowożytnego dla liczby uczniów wskazanej w poz. 5 (kwota nie może być wyższa od iloczynu liczby uczniów wskazanej odpowiednio w poz. 5, kol. 6, 7, 9 i 10 oraz kwoty 24,75 zł na ucznia i wskaźnika)</t>
  </si>
  <si>
    <t>Środki niezbędne na wyposażenie szkoły podstawowej w podręczniki lub materiały edukacyjne, dostosowane do potrzeb edukacyjnych i możliwości psychofizycznych uczniów niepełnosprawnych dla liczby uczniów wskazanej w poz. 6 (kwota nie może być wyższa od iloczynu liczby uczniów wskazanej odpowiednio w:
– poz. 6, kol. 3–5 oraz kwoty 89,10 zł na ucznia i wskaźnika,
– poz. 6, kol. 6 oraz kwoty 166,32 zł na ucznia i wskaźnika,
– poz. 6, kol. 7 i 8 oraz kwoty 213,84 zł na ucznia i wskaźnika,
– poz. 6, kol. 9 i 10 oraz kwoty 297,00 zł na ucznia i wskaźnika)</t>
  </si>
  <si>
    <t>Środki niezbędne na wyposażenie szkoły podstawowej w podręczniki lub materiały edukacyjne, dostosowane do potrzeb edukacyjnych i możliwości psychofizycznych uczniów niepełnosprawnych dla liczby uczniów wskazanej w poz. 7 (kwota nie może być wyższa od iloczynu liczby uczniów wskazanej odpowiednio w:
– poz. 7, kol. 3–5 oraz kwoty 98,01 zł na ucznia i wskaźnika;
– poz. 7, kol. 6 oraz kwoty 183,15 zł na ucznia i wskaźnika,
– poz. 7, kol. 7 i 8 oraz kwoty 235,62 zł na ucznia i wskaźnika,
– poz. 7, kol. 9 i 10 oraz kwoty 326,70 zł na ucznia i wskaźnika)</t>
  </si>
  <si>
    <t>Środki niezbędne na wyposażenie szkoły podstawowej w materiały ćwiczeniowe dostosowane do potrzeb edukacyjnych i możliwości psychofizycznych uczniów niepełnosprawnych dla liczby uczniów wskazanej w poz. 8 (kwota nie może być wyższa od iloczynu liczby uczniów wskazanej odpowiednio w:
– poz. 8, kol. 3–5 oraz kwoty 49,50 zł na ucznia i wskaźnika,
– poz. 8, kol. 6–10 oraz kwoty 24,75 zł na ucznia i wskaźnika)</t>
  </si>
  <si>
    <t>Środki niezbędne na wyposażenie szkoły podstawowej w materiały ćwiczeniowe dostosowane do potrzeb edukacyjnych i możliwości psychofizycznych uczniów niepełnosprawnych dla liczby uczniów wskazanej w poz. 9 (kwota nie może być wyższa od iloczynu liczby uczniów wskazanej odpowiednio w:
– poz. 9, kol. 3–5 oraz kwoty 54,45 zł na ucznia i wskaźnika,
– poz. 9, kol. 6–10 oraz kwoty 27,23 zł na ucznia i wskaźnika)</t>
  </si>
  <si>
    <t>Środki podlegające refundacji (suma kwot wskazanych w poz. 10-20)</t>
  </si>
  <si>
    <t>Koszty obsługi zadania (1% kwoty wskazanej w poz. 21, kol. 11) po zaokrągleniu
w dół do pełnych groszy</t>
  </si>
  <si>
    <t>Wnioskowana kwota dotacji (suma kwot wskazanych w poz. 21, kol. 11 i poz. 22, kol. 11)</t>
  </si>
  <si>
    <t>IV. Kwota dotacji celowej na wyposażenie szkół (zespołów szkół) w podręczniki, materiały edukacyjne lub materiały ćwiczeniowe, dostosowane do potrzeb edukacyjnych
i możliwości psychofizycznych uczniów niepełnosprawnych posiadających orzeczenie o potrzebie kształcenia specjalnego uwzględniająca kwoty refundacji</t>
  </si>
  <si>
    <t xml:space="preserve">Suma kwot wskazanych w pkt I (poz. 17, kol. 11), pkt II (poz. 4, kol. 11) i pkt III (poz. 23, kol. 11) wynosi </t>
  </si>
  <si>
    <t>, z tego:</t>
  </si>
  <si>
    <t>- wydatki bieżące</t>
  </si>
  <si>
    <t>- wydatki majątkowe</t>
  </si>
  <si>
    <t>data sporządzenia</t>
  </si>
  <si>
    <t>….......................................................................</t>
  </si>
  <si>
    <t>informacja składana po raz pierwszy</t>
  </si>
  <si>
    <t>ponowne złożenie informacji*</t>
  </si>
  <si>
    <t>aktualizacja informacji</t>
  </si>
  <si>
    <t>Kwota bazowa do 14 maja</t>
  </si>
  <si>
    <t>Kwota bazowa od 15 maja</t>
  </si>
  <si>
    <t>klasa  VIII</t>
  </si>
  <si>
    <t>j. obcy zaawansowany</t>
  </si>
  <si>
    <t>podr</t>
  </si>
  <si>
    <t>ćw</t>
  </si>
  <si>
    <t>ref</t>
  </si>
  <si>
    <t>WSKAŹNIKI</t>
  </si>
  <si>
    <t>lekki</t>
  </si>
  <si>
    <t>umiarkowany</t>
  </si>
  <si>
    <t>niesłyszący</t>
  </si>
  <si>
    <t>słabosłyszący</t>
  </si>
  <si>
    <t>autyzm</t>
  </si>
  <si>
    <t>słabowidzący 1</t>
  </si>
  <si>
    <t>słabowidzący 2</t>
  </si>
  <si>
    <t>niewidomi 1</t>
  </si>
  <si>
    <t>niewidomi 2</t>
  </si>
  <si>
    <t>KWOTY</t>
  </si>
  <si>
    <t>Kwoty * wskaźnik do 14 maja</t>
  </si>
  <si>
    <t>Kwoty * wskaźnik od 15 maja</t>
  </si>
  <si>
    <t>[1])</t>
  </si>
  <si>
    <t>[3])</t>
  </si>
  <si>
    <t>[4])</t>
  </si>
  <si>
    <t>[5])</t>
  </si>
  <si>
    <t>[6])</t>
  </si>
  <si>
    <t>Ilekroć w wyszczególnieniu jest mowa o:
1) szkole podstawowej – należy przez to rozumieć także szkołę artystyczną realizującą kształcenie ogólne w zakresie szkoły podstawowej prowadzoną przez jednostkę samorządu terytorialnego;
2) wskaźniku – należy przez to rozumieć wskaźniki określone w przepisach wydanych na podstawie art. 61 ustawy.</t>
  </si>
  <si>
    <t>W przypadku gdy dla uczniów z danym rodzajem niepełnosprawności szkoła podstawowa lub szkoła artystyczna realizująca kształcenie ogólne w zakresie szkoły podstawowej planują zakupić dodatkowe podręczniki lub materiały edukacyjne ze środków dotacji celowej na oddział danej klasy, należy w poz. 1 i 3 prognozowaną liczbę uczniów zwiększyć o liczbę uczniów równą liczbie tych oddziałów, zgodnie z art. 56 ust. 2 ustawy, z tym że w przypadku oddziału obejmującego uczniów pełnosprawnych lub uczniów z różnymi rodzajami niepełnosprawności przyjmuje się, że dodatkowe podręczniki lub materiały edukacyjne na dany oddział są przeznaczone dla jednego ucznia pełnosprawnego albo jednego ucznia z danym rodzajem niepełnosprawności.</t>
  </si>
  <si>
    <t>Należy wypełnić poz. 2 w przypadku, gdy w roku szkolnym 2023/2024 liczba uczniów:
1) klas II, V i VIII ulegnie zwiększeniu w stosunku do liczby uczniów tych klas w roku szkolnym 2021/2022 i 2022/2023 lub
2) klas III i VI ulegnie zwiększeniu w stosunku do liczby uczniów tych klas w roku szkolnym 2022/2023.</t>
  </si>
  <si>
    <t>Należy wypełnić poz. 3 w przypadku, gdy w roku szkolnym:
1) 2021/2022 nie funkcjonowały klasy II, V i VIII szkoły podstawowej oraz klasy szkoły artystycznej realizującej kształcenie ogólne w zakresie klas II, V i VIII szkoły podstawowej lub nie uczęszczali do tych klas uczniowie lub
2) 2022/2023 nie funkcjonowały klasy II, III, V, VI i VIII szkoły podstawowej oraz klasy szkoły artystycznej realizującej kształcenie ogólne w zakresie klas II, III, V, VI i VIII szkoły podstawowej lub nie uczęszczali do tych klas uczniowie.</t>
  </si>
  <si>
    <t>Należy wypełnić poz. 4 w przypadku, gdy liczba uczniów danych klas w roku szkolnym 2023/2024 nie ulegnie zwiększeniu w stosunku do liczby uczniów danych klas w roku szkolnym 2021/2022 lub 2022/2023, a istnieje konieczność zakupu podręczników lub materiałów edukacyjnych z powodu niedokonania takiego zakupu ze środków ostatniej dotacji celowej na wszystkich uczniów tej klasy udzielonej odpowiednio w 2021 r. lub 2022 r.</t>
  </si>
  <si>
    <t>[7])</t>
  </si>
  <si>
    <t>[8])</t>
  </si>
  <si>
    <t>[9])</t>
  </si>
  <si>
    <t>[10])</t>
  </si>
  <si>
    <t>[11])</t>
  </si>
  <si>
    <t>[12])</t>
  </si>
  <si>
    <t>[13])</t>
  </si>
  <si>
    <t>[14])</t>
  </si>
  <si>
    <t>[15])</t>
  </si>
  <si>
    <t>Należy wypełnić poz. 1 w przypadku, gdy w roku szkolnym 2022/2023 szkoła podstawowa oraz szkoła artystyczna realizująca kształcenie ogólne w zakresie szkoły podstawowej zapewniły uczniom podręczniki lub materiały edukacyjne na rok szkolny 2022/2023, które zostały zakupione w 2022 r. oraz od dnia 1 stycznia 2023 r. do dnia 14 maja 2023 r. zgodnie z art. 57 ust. 5 ustawy, podlegające refundacji z dotacji celowej w 2023 r. w kwotach obowiązujących do dnia 14 maja 2023 r.</t>
  </si>
  <si>
    <t>Należy wypełnić poz. 2 w przypadku, gdy w roku szkolnym 2022/2023 szkoła podstawowa oraz szkoła artystyczna realizująca kształcenie ogólne w zakresie szkoły podstawowej zapewniły uczniom podręczniki lub materiały edukacyjne na rok szkolny 2022/2023, które zostały zakupione od dnia 15 maja 2023 r. zgodnie z art. 57 ust. 5 ustawy, podlegające refundacji z dotacji celowej w 2023 r. w kwotach obowiązujących od dnia 15 maja 2023 r.</t>
  </si>
  <si>
    <t>Należy wypełnić poz. 3 w przypadku, gdy w roku szkolnym 2022/2023 szkoła podstawowa oraz szkoła artystyczna realizująca kształcenie ogólne w zakresie szkoły podstawowej zapewniły uczniom materiały ćwiczeniowe na rok szkolny 2022/2023, które zostały zakupione w 2022 r. oraz od dnia 1 stycznia 2023 r. do dnia 14 maja 2023 r. zgodnie z art. 57 ust. 5 ustawy, podlegające refundacji z dotacji celowej w 2023 r. w kwotach obowiązujących do dnia 14 maja 2023 r.</t>
  </si>
  <si>
    <t>Należy wypełnić poz. 4 w przypadku, gdy w roku szkolnym 2022/2023 szkoła podstawowa oraz szkoła artystyczna realizująca kształcenie ogólne w zakresie szkoły podstawowej zapewniły uczniom materiały ćwiczeniowe na rok szkolny 2022/2023, które zostały zakupione od dnia 15 maja 2023 r. zgodnie z art. 57 ust. 5 ustawy, podlegające refundacji z dotacji celowej w 2023 r. w kwotach obowiązujących od dnia 15 maja 2023 r.</t>
  </si>
  <si>
    <t>W poz. 5, kol. 9 i 10 należy podać liczbę uczniów równą liczbie podręczników do danego języka obcego nowożytnego lub materiałów edukacyjnych do danego języka obcego nowożytnego zakupionych ze względu na zdiagnozowany stopień zaawansowania znajomości danego języka obcego nowożytnego, z tym że jeżeli dla danego ucznia zakupiono podręczniki lub materiały edukacyjne do dwóch języków obcych nowożytnych – należy podać podwójną liczbę tych uczniów.</t>
  </si>
  <si>
    <t xml:space="preserve">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 </t>
  </si>
  <si>
    <t>Należy podać liczbę uczniów, którym szkoła podstawowa oraz szkoła artystyczna realizująca kształcenie ogólne w zakresie szkoły podstawowej zapewniły podręczniki lub materiały edukacyjne, dostosowane do potrzeb edukacyjnych i możliwości psychofizycznych uczniów niepełnosprawnych w wyniku dostarczenia do szkoły w ciągu roku szkolnego orzeczenia o potrzebie kształcenia specjalnego, a środki z przekazanej dotacji celowej nie pokryły kosztu zakupu tych podręczników lub materiałów edukacyjnych, lub w wyniku braku możliwości uzyskania tych podręczników lub materiałów edukacyjnych z innej szkoły w drodze przekazania zgodnie z art. 57 ust. 6 ustawy – które zostały zakupione na rok szkolny 2022/2023 od dnia 15 maja 2023 r. i podlegają refundacji z dotacji celowej w 2023 r. w kwotach obowiązujących od dnia 15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</si>
  <si>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w 2022 r. oraz od dnia 1 stycznia 2023 r. do dnia 14 maja 2023 r. i podlegają refundacji z dotacji celowej w 2023 r. w kwotach obowiązujących do dnia 14 maja 2023 r.</t>
  </si>
  <si>
    <t>Należy podać liczbę uczniów, którym szkoła podstawowa oraz szkoła artystyczna realizująca kształcenie ogólne w zakresie szkoły podstawowej zapewniły materiały ćwiczeniowe dostosowane do potrzeb edukacyjnych i możliwości psychofizycznych uczniów niepełnosprawnych w wyniku dostarczenia do szkoły w ciągu roku szkolnego orzeczenia o potrzebie kształcenia specjalnego, a środki z przekazanej dotacji celowej nie pokryły kosztu zakupu tych materiałów ćwiczeniowych, lub w wyniku braku możliwości uzyskania tych materiałów ćwiczeniowych z innej szkoły w drodze przekazania zgodnie z art. 57 ust. 6 ustawy – które zostały zakupione na rok szkolny 2022/2023 od dnia 15 maja 2023 r. i podlegają refundacji z dotacji celowej w 2023 r. w kwotach obowiązujących od dnia 15 maja 2023 r.</t>
  </si>
  <si>
    <t>pieczęć i podpis
 wójta / burmistrza / prezydenta miasta / starosty / marszałka województwa***</t>
  </si>
  <si>
    <t>***W przypadku informacji przekazywanej w postaci:
1)	elektronicznej opatrzonej kwalifikowanym podpisem elektronicznym, podpisem osobistym lub podpisem zaufanym umieszcza się ten podpis;
2)	papierowej i elektronicznej w:
a)	informacji w postaci papierowej umieszcza się pieczęć i podpis wójta / burmistrza / prezydenta miasta / starosty / marszałka województwa,
b)	informacji w postaci elektronicznej nie umieszcza się pieczęci i podpisu wójta / burmistrza / prezydenta miasta / starosty / marszałka województwa.</t>
  </si>
  <si>
    <t>Liczba uczniów danych klas w roku szkolnym 2022/2023, którym szkoła podstawowa ze środków dotacji celowej zapewniła podręczniki do danego języka obcego nowożytnego lub materiały edukacyjne do danego języka obcego nowożytnego ze względu na zdiagnozowany stopień zaawansowania znajomości danego języka obcego nowożytnego[11])</t>
  </si>
  <si>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IV–VIII[7])</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</si>
  <si>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 podręczniki do zajęć z zakresu edukacji: polonistycznej, matematycznej, przyrodniczej i społecznej, podręczniki do zajęć z zakresu danego języka obcego nowożytnego lub materiały edukacyjne, w przypadku uczniów klas I–III,
- podręczniki lub materiały edukacyjne, w przypadku uczniów klas IV–VIII[8])</t>
    </r>
  </si>
  <si>
    <r>
      <rPr>
        <sz val="9"/>
        <color rgb="FFFF0000"/>
        <rFont val="Times New Roman"/>
        <family val="1"/>
        <charset val="238"/>
      </rPr>
      <t>Zakup od 15 maja 2023 r.</t>
    </r>
    <r>
      <rPr>
        <sz val="9"/>
        <color rgb="FF000000"/>
        <rFont val="Times New Roman"/>
        <family val="1"/>
        <charset val="238"/>
      </rPr>
      <t xml:space="preserve">
Liczba uczniów danych klas, którym szkoła podstawowa w roku szkolnym 2022/2023 ze środków dotacji celowej zapewniła materiały ćwiczeniowe dostosowane do potrzeb edukacyjnych i możliwości psychofizycznych uczniów niepełnosprawnych[15])</t>
    </r>
  </si>
  <si>
    <r>
      <rPr>
        <sz val="9"/>
        <color rgb="FFFF0000"/>
        <rFont val="Times New Roman"/>
        <family val="1"/>
        <charset val="238"/>
      </rPr>
      <t>Zakup do 14 maja 2023 r.</t>
    </r>
    <r>
      <rPr>
        <sz val="9"/>
        <color rgb="FF000000"/>
        <rFont val="Times New Roman"/>
        <family val="1"/>
        <charset val="238"/>
      </rPr>
      <t xml:space="preserve">
Liczba uczniów danych klas, którym szkoła podstawowa w roku szkolnym 2022/2023 ze środków dotacji celowej zapewniła materiały ćwiczeniowe dostosowane do potrzeb edukacyjnych i możliwości psychofizycznych uczniów niepełnosprawnych[14])</t>
    </r>
  </si>
  <si>
    <r>
      <rPr>
        <sz val="9"/>
        <color rgb="FFFF0000"/>
        <rFont val="Times New Roman"/>
        <family val="1"/>
        <charset val="238"/>
      </rPr>
      <t>Zakup od 15 maja 2023 r.</t>
    </r>
    <r>
      <rPr>
        <sz val="9"/>
        <color rgb="FF000000"/>
        <rFont val="Times New Roman"/>
        <family val="1"/>
        <charset val="238"/>
      </rPr>
      <t xml:space="preserve">
Liczba uczniów danych klas, którym szkoła podstawowa w roku szkolnym 2022/2023 ze środków dotacji celowej zapewniła podręczniki lub materiały edukacyjne, dostosowane do potrzeb edukacyjnych i możliwości psychofizycznych uczniów niepełnosprawnych[13])</t>
    </r>
  </si>
  <si>
    <r>
      <rPr>
        <sz val="9"/>
        <color rgb="FFFF0000"/>
        <rFont val="Times New Roman"/>
        <family val="1"/>
        <charset val="238"/>
      </rPr>
      <t>Zakup do 14 maja 2023 r.</t>
    </r>
    <r>
      <rPr>
        <sz val="9"/>
        <color rgb="FF000000"/>
        <rFont val="Times New Roman"/>
        <family val="1"/>
        <charset val="238"/>
      </rPr>
      <t xml:space="preserve">
Liczba uczniów danych klas, którym szkoła podstawowa w roku szkolnym 2022/2023 ze środków dotacji celowej zapewniła podręczniki lub materiały edukacyjne, dostosowane do potrzeb edukacyjnych i możliwości psychofizycznych uczniów niepełnosprawnych[12])</t>
    </r>
  </si>
  <si>
    <r>
      <rPr>
        <sz val="9"/>
        <color rgb="FFFF0000"/>
        <rFont val="Times New Roman"/>
        <family val="1"/>
        <charset val="238"/>
      </rPr>
      <t>Zakup od 15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materiały ćwiczeniowe[10])</t>
    </r>
  </si>
  <si>
    <r>
      <rPr>
        <sz val="9"/>
        <color rgb="FFFF0000"/>
        <rFont val="Times New Roman"/>
        <family val="1"/>
        <charset val="238"/>
      </rPr>
      <t>Zakup do 14 maja 2023 r.</t>
    </r>
    <r>
      <rPr>
        <sz val="9"/>
        <color rgb="FF000000"/>
        <rFont val="Times New Roman"/>
        <family val="1"/>
        <charset val="238"/>
      </rPr>
      <t xml:space="preserve">
Wzrost liczby uczniów danych klas w ciągu roku szkolnego 2022/2023 w stosunku do liczby uczniów tych klas, którym w 2022 r. szkoła podstawowa ze środków dotacji celowej zapewniła materiały ćwiczeniowe[9])</t>
    </r>
  </si>
  <si>
    <t>Załącznik nr 5</t>
  </si>
  <si>
    <t>Szkoły podstawowe</t>
  </si>
  <si>
    <t>Szkoły artystyczne realizujące kształcenie ogólne w zakresie szkoły podstawowej</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</si>
</sst>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0.00\ &quot;zł&quot;_-;\-* #,##0.00\ &quot;zł&quot;_-;_-* &quot;-&quot;??\ &quot;zł&quot;_-;_-@_-"/>
  </numFmts>
  <fonts count="18" x14ac:knownFonts="1">
    <font>
      <sz val="11"/>
      <color theme="1"/>
      <name val="Times New Roman"/>
      <family val="2"/>
      <charset val="238"/>
    </font>
    <font>
      <b/>
      <sz val="11"/>
      <color theme="1"/>
      <name val="Calibri"/>
      <family val="2"/>
      <charset val="238"/>
      <scheme val="minor"/>
    </font>
    <font>
      <b/>
      <sz val="14"/>
      <color theme="1"/>
      <name val="Calibri"/>
      <family val="2"/>
      <charset val="238"/>
      <scheme val="minor"/>
    </font>
    <font>
      <sz val="8"/>
      <color theme="1"/>
      <name val="Calibri"/>
      <family val="2"/>
      <charset val="238"/>
      <scheme val="minor"/>
    </font>
    <font>
      <sz val="10"/>
      <color rgb="FF000000"/>
      <name val="Times New Roman"/>
      <family val="1"/>
      <charset val="238"/>
    </font>
    <font>
      <sz val="8"/>
      <color rgb="FF000000"/>
      <name val="Times New Roman"/>
      <family val="1"/>
      <charset val="238"/>
    </font>
    <font>
      <b/>
      <sz val="12"/>
      <color theme="1"/>
      <name val="Calibri"/>
      <family val="2"/>
      <charset val="238"/>
      <scheme val="minor"/>
    </font>
    <font>
      <sz val="9"/>
      <color rgb="FF000000"/>
      <name val="Times New Roman"/>
      <family val="1"/>
      <charset val="238"/>
    </font>
    <font>
      <b/>
      <sz val="9"/>
      <color rgb="FF000000"/>
      <name val="Times New Roman"/>
      <family val="1"/>
      <charset val="238"/>
    </font>
    <font>
      <vertAlign val="superscript"/>
      <sz val="8"/>
      <color rgb="FF000000"/>
      <name val="Times New Roman"/>
      <family val="1"/>
      <charset val="238"/>
    </font>
    <font>
      <sz val="9"/>
      <color theme="1"/>
      <name val="Calibri"/>
      <family val="2"/>
      <charset val="238"/>
      <scheme val="minor"/>
    </font>
    <font>
      <sz val="8"/>
      <color theme="1"/>
      <name val="Times New Roman"/>
      <family val="1"/>
      <charset val="238"/>
    </font>
    <font>
      <sz val="11"/>
      <color theme="1"/>
      <name val="Calibri"/>
      <family val="2"/>
      <charset val="238"/>
      <scheme val="minor"/>
    </font>
    <font>
      <sz val="9"/>
      <color theme="1"/>
      <name val="Bahnschrift Light"/>
      <family val="2"/>
      <charset val="238"/>
    </font>
    <font>
      <b/>
      <sz val="11"/>
      <color theme="1"/>
      <name val="Times New Roman"/>
      <family val="1"/>
      <charset val="238"/>
    </font>
    <font>
      <sz val="8"/>
      <color rgb="FF000000"/>
      <name val="Segoe UI"/>
      <family val="2"/>
      <charset val="238"/>
    </font>
    <font>
      <sz val="9"/>
      <color theme="1"/>
      <name val="Times New Roman"/>
      <family val="2"/>
      <charset val="238"/>
    </font>
    <font>
      <sz val="9"/>
      <color rgb="FFFF0000"/>
      <name val="Times New Roman"/>
      <family val="1"/>
      <charset val="238"/>
    </font>
  </fonts>
  <fills count="9">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A6A6A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7" tint="0.79998168889431442"/>
        <bgColor indexed="64"/>
      </patternFill>
    </fill>
  </fills>
  <borders count="27">
    <border>
      <left/>
      <right/>
      <top/>
      <bottom/>
      <diagonal/>
    </border>
    <border>
      <left/>
      <right style="medium">
        <color indexed="64"/>
      </right>
      <top style="medium">
        <color indexed="64"/>
      </top>
      <bottom style="medium">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diagonalUp="1" diagonalDown="1">
      <left/>
      <right style="medium">
        <color indexed="64"/>
      </right>
      <top/>
      <bottom style="medium">
        <color indexed="64"/>
      </bottom>
      <diagonal style="thin">
        <color indexed="64"/>
      </diagonal>
    </border>
    <border>
      <left/>
      <right style="medium">
        <color indexed="64"/>
      </right>
      <top/>
      <bottom/>
      <diagonal/>
    </border>
    <border diagonalUp="1" diagonalDown="1">
      <left style="medium">
        <color indexed="64"/>
      </left>
      <right style="medium">
        <color indexed="64"/>
      </right>
      <top style="medium">
        <color indexed="64"/>
      </top>
      <bottom/>
      <diagonal style="thin">
        <color indexed="64"/>
      </diagonal>
    </border>
    <border diagonalUp="1" diagonalDown="1">
      <left/>
      <right style="medium">
        <color indexed="64"/>
      </right>
      <top style="medium">
        <color indexed="64"/>
      </top>
      <bottom style="medium">
        <color indexed="64"/>
      </bottom>
      <diagonal style="thin">
        <color indexed="64"/>
      </diagonal>
    </border>
    <border>
      <left style="medium">
        <color indexed="64"/>
      </left>
      <right style="medium">
        <color indexed="64"/>
      </right>
      <top/>
      <bottom/>
      <diagonal/>
    </border>
    <border diagonalUp="1" diagonalDown="1">
      <left style="medium">
        <color indexed="64"/>
      </left>
      <right style="medium">
        <color indexed="64"/>
      </right>
      <top/>
      <bottom/>
      <diagonal style="thin">
        <color indexed="64"/>
      </diagonal>
    </border>
    <border diagonalUp="1" diagonalDown="1">
      <left style="medium">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s>
  <cellStyleXfs count="1">
    <xf numFmtId="0" fontId="0" fillId="0" borderId="0"/>
  </cellStyleXfs>
  <cellXfs count="122">
    <xf numFmtId="0" fontId="0" fillId="0" borderId="0" xfId="0"/>
    <xf numFmtId="0" fontId="0" fillId="2" borderId="0" xfId="0" applyFill="1"/>
    <xf numFmtId="0" fontId="1" fillId="2" borderId="0" xfId="0" applyFont="1" applyFill="1"/>
    <xf numFmtId="0" fontId="0" fillId="2" borderId="0" xfId="0" applyFill="1" applyAlignment="1">
      <alignment wrapText="1"/>
    </xf>
    <xf numFmtId="0" fontId="1" fillId="0" borderId="0" xfId="0" applyFont="1"/>
    <xf numFmtId="0" fontId="1" fillId="2" borderId="0" xfId="0" applyFont="1" applyFill="1" applyAlignment="1">
      <alignment wrapText="1"/>
    </xf>
    <xf numFmtId="0" fontId="2" fillId="2" borderId="0" xfId="0" applyFont="1" applyFill="1"/>
    <xf numFmtId="0" fontId="3" fillId="2" borderId="0" xfId="0" applyFont="1" applyFill="1"/>
    <xf numFmtId="0" fontId="1" fillId="2" borderId="0" xfId="0" applyFont="1" applyFill="1" applyAlignment="1">
      <alignment horizontal="center"/>
    </xf>
    <xf numFmtId="0" fontId="0" fillId="2" borderId="0" xfId="0" applyFill="1" applyAlignment="1">
      <alignment horizontal="right" vertical="top"/>
    </xf>
    <xf numFmtId="0" fontId="5" fillId="2" borderId="0" xfId="0" applyFont="1" applyFill="1" applyAlignment="1">
      <alignment horizontal="justify" vertical="center"/>
    </xf>
    <xf numFmtId="1" fontId="8" fillId="3" borderId="7" xfId="0" applyNumberFormat="1" applyFont="1" applyFill="1" applyBorder="1" applyAlignment="1">
      <alignment horizontal="center" vertical="center" wrapText="1"/>
    </xf>
    <xf numFmtId="0" fontId="8" fillId="4" borderId="8"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4" borderId="10" xfId="0" applyFont="1" applyFill="1" applyBorder="1" applyAlignment="1">
      <alignment horizontal="center" vertical="center" wrapText="1"/>
    </xf>
    <xf numFmtId="1" fontId="8" fillId="3" borderId="6" xfId="0" applyNumberFormat="1" applyFont="1" applyFill="1" applyBorder="1" applyAlignment="1">
      <alignment horizontal="center" vertical="center" wrapText="1"/>
    </xf>
    <xf numFmtId="0" fontId="8" fillId="4" borderId="11" xfId="0" applyFont="1" applyFill="1" applyBorder="1" applyAlignment="1">
      <alignment horizontal="center" vertical="center" wrapText="1"/>
    </xf>
    <xf numFmtId="1" fontId="8" fillId="3" borderId="1" xfId="0" applyNumberFormat="1" applyFont="1" applyFill="1" applyBorder="1" applyAlignment="1">
      <alignment horizontal="center" vertical="center" wrapText="1"/>
    </xf>
    <xf numFmtId="0" fontId="7" fillId="4" borderId="13" xfId="0" applyFont="1" applyFill="1" applyBorder="1" applyAlignment="1">
      <alignment horizontal="center" vertical="center" wrapText="1"/>
    </xf>
    <xf numFmtId="1" fontId="8" fillId="3" borderId="12" xfId="0" applyNumberFormat="1" applyFont="1" applyFill="1" applyBorder="1" applyAlignment="1">
      <alignment horizontal="center" vertical="center" wrapText="1"/>
    </xf>
    <xf numFmtId="0" fontId="8" fillId="4" borderId="13" xfId="0" applyFont="1" applyFill="1" applyBorder="1" applyAlignment="1">
      <alignment horizontal="center" vertical="center" wrapText="1"/>
    </xf>
    <xf numFmtId="0" fontId="7" fillId="4" borderId="14" xfId="0" applyFont="1" applyFill="1" applyBorder="1" applyAlignment="1">
      <alignment horizontal="center" vertical="center" wrapText="1"/>
    </xf>
    <xf numFmtId="1" fontId="8" fillId="3" borderId="5" xfId="0" applyNumberFormat="1" applyFont="1" applyFill="1" applyBorder="1" applyAlignment="1">
      <alignment horizontal="center" vertical="center" wrapText="1"/>
    </xf>
    <xf numFmtId="0" fontId="8" fillId="4" borderId="14" xfId="0" applyFont="1" applyFill="1" applyBorder="1" applyAlignment="1">
      <alignment horizontal="center" vertical="center" wrapText="1"/>
    </xf>
    <xf numFmtId="44" fontId="8" fillId="3" borderId="6" xfId="0" applyNumberFormat="1" applyFont="1" applyFill="1" applyBorder="1" applyAlignment="1">
      <alignment horizontal="center" vertical="center" wrapText="1"/>
    </xf>
    <xf numFmtId="0" fontId="9" fillId="2" borderId="0" xfId="0" applyFont="1" applyFill="1" applyAlignment="1">
      <alignment horizontal="justify" vertical="center"/>
    </xf>
    <xf numFmtId="0" fontId="10" fillId="2" borderId="0" xfId="0" applyFont="1" applyFill="1"/>
    <xf numFmtId="0" fontId="6" fillId="0" borderId="0" xfId="0" applyFont="1"/>
    <xf numFmtId="0" fontId="10" fillId="0" borderId="0" xfId="0" applyFont="1"/>
    <xf numFmtId="44" fontId="8" fillId="3" borderId="5" xfId="0" applyNumberFormat="1" applyFont="1" applyFill="1" applyBorder="1" applyAlignment="1">
      <alignment horizontal="center" vertical="center" wrapText="1"/>
    </xf>
    <xf numFmtId="0" fontId="11" fillId="2" borderId="0" xfId="0" applyFont="1" applyFill="1" applyAlignment="1">
      <alignment horizontal="right" vertical="top"/>
    </xf>
    <xf numFmtId="0" fontId="0" fillId="2" borderId="0" xfId="0" applyFill="1" applyAlignment="1">
      <alignment horizontal="right"/>
    </xf>
    <xf numFmtId="49" fontId="0" fillId="2" borderId="0" xfId="0" applyNumberFormat="1" applyFill="1"/>
    <xf numFmtId="14" fontId="0" fillId="3" borderId="0" xfId="0" applyNumberFormat="1" applyFill="1" applyAlignment="1">
      <alignment horizontal="center"/>
    </xf>
    <xf numFmtId="0" fontId="0" fillId="2" borderId="0" xfId="0" applyFill="1" applyAlignment="1">
      <alignment horizontal="center"/>
    </xf>
    <xf numFmtId="0" fontId="12" fillId="0" borderId="0" xfId="0" applyFont="1"/>
    <xf numFmtId="0" fontId="10" fillId="0" borderId="0" xfId="0" applyFont="1" applyFill="1" applyBorder="1" applyAlignment="1">
      <alignment horizontal="center" vertical="center"/>
    </xf>
    <xf numFmtId="4" fontId="10" fillId="7" borderId="15" xfId="0" applyNumberFormat="1" applyFont="1" applyFill="1" applyBorder="1" applyAlignment="1">
      <alignment horizontal="center" vertical="center"/>
    </xf>
    <xf numFmtId="4" fontId="10" fillId="8" borderId="15" xfId="0" applyNumberFormat="1" applyFont="1" applyFill="1" applyBorder="1" applyAlignment="1">
      <alignment horizontal="center" vertical="center"/>
    </xf>
    <xf numFmtId="0" fontId="10" fillId="2" borderId="15" xfId="0" applyFont="1" applyFill="1" applyBorder="1" applyAlignment="1">
      <alignment horizontal="center" vertical="center"/>
    </xf>
    <xf numFmtId="0" fontId="12" fillId="0" borderId="0" xfId="0" applyFont="1" applyFill="1"/>
    <xf numFmtId="0" fontId="10" fillId="7" borderId="15" xfId="0" applyFont="1" applyFill="1" applyBorder="1" applyAlignment="1">
      <alignment horizontal="center" vertical="center"/>
    </xf>
    <xf numFmtId="0" fontId="10" fillId="7" borderId="16" xfId="0" applyFont="1" applyFill="1" applyBorder="1" applyAlignment="1">
      <alignment horizontal="center" vertical="center"/>
    </xf>
    <xf numFmtId="0" fontId="10" fillId="8" borderId="15" xfId="0" applyFont="1" applyFill="1" applyBorder="1" applyAlignment="1">
      <alignment horizontal="center" vertical="center"/>
    </xf>
    <xf numFmtId="0" fontId="10" fillId="8" borderId="16" xfId="0" applyFont="1" applyFill="1" applyBorder="1" applyAlignment="1">
      <alignment horizontal="center" vertical="center"/>
    </xf>
    <xf numFmtId="0" fontId="10" fillId="2" borderId="15" xfId="0" applyFont="1" applyFill="1" applyBorder="1" applyAlignment="1">
      <alignment horizontal="center" vertical="center" wrapText="1"/>
    </xf>
    <xf numFmtId="0" fontId="10" fillId="7" borderId="17" xfId="0" applyFont="1" applyFill="1" applyBorder="1" applyAlignment="1">
      <alignment horizontal="center" vertical="center"/>
    </xf>
    <xf numFmtId="0" fontId="10" fillId="8" borderId="17" xfId="0" applyFont="1" applyFill="1" applyBorder="1" applyAlignment="1">
      <alignment horizontal="center" vertical="center"/>
    </xf>
    <xf numFmtId="0" fontId="10" fillId="2" borderId="17" xfId="0" applyFont="1" applyFill="1" applyBorder="1" applyAlignment="1">
      <alignment horizontal="center" vertical="center" wrapText="1"/>
    </xf>
    <xf numFmtId="0" fontId="13" fillId="2" borderId="18" xfId="0" applyFont="1" applyFill="1" applyBorder="1" applyAlignment="1">
      <alignment horizontal="center" vertical="center"/>
    </xf>
    <xf numFmtId="0" fontId="13" fillId="7" borderId="19" xfId="0" applyFont="1" applyFill="1" applyBorder="1" applyAlignment="1">
      <alignment horizontal="center" vertical="center"/>
    </xf>
    <xf numFmtId="0" fontId="13" fillId="8" borderId="19"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21" xfId="0" applyFont="1" applyFill="1" applyBorder="1" applyAlignment="1">
      <alignment horizontal="center" vertical="center"/>
    </xf>
    <xf numFmtId="0" fontId="13" fillId="7" borderId="15" xfId="0" applyFont="1" applyFill="1" applyBorder="1" applyAlignment="1">
      <alignment horizontal="center" vertical="center"/>
    </xf>
    <xf numFmtId="0" fontId="13" fillId="8" borderId="15"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0" fontId="13" fillId="7" borderId="24" xfId="0" applyFont="1" applyFill="1" applyBorder="1" applyAlignment="1">
      <alignment horizontal="center" vertical="center"/>
    </xf>
    <xf numFmtId="0" fontId="13" fillId="8" borderId="24" xfId="0" applyFont="1" applyFill="1" applyBorder="1" applyAlignment="1">
      <alignment horizontal="center" vertical="center"/>
    </xf>
    <xf numFmtId="0" fontId="13" fillId="2" borderId="25" xfId="0" applyFont="1" applyFill="1" applyBorder="1" applyAlignment="1">
      <alignment horizontal="center" vertical="center"/>
    </xf>
    <xf numFmtId="0" fontId="10" fillId="2" borderId="18" xfId="0" applyFont="1" applyFill="1" applyBorder="1" applyAlignment="1">
      <alignment horizontal="center" vertical="center"/>
    </xf>
    <xf numFmtId="4" fontId="10" fillId="7" borderId="19" xfId="0" applyNumberFormat="1" applyFont="1" applyFill="1" applyBorder="1" applyAlignment="1">
      <alignment horizontal="center" vertical="center"/>
    </xf>
    <xf numFmtId="4" fontId="10" fillId="8" borderId="19" xfId="0" applyNumberFormat="1" applyFont="1" applyFill="1" applyBorder="1" applyAlignment="1">
      <alignment horizontal="center" vertical="center"/>
    </xf>
    <xf numFmtId="4" fontId="10" fillId="0" borderId="20" xfId="0" applyNumberFormat="1" applyFont="1" applyBorder="1" applyAlignment="1">
      <alignment horizontal="center" vertical="center"/>
    </xf>
    <xf numFmtId="0" fontId="10" fillId="2" borderId="21" xfId="0" applyFont="1" applyFill="1" applyBorder="1" applyAlignment="1">
      <alignment horizontal="center" vertical="center"/>
    </xf>
    <xf numFmtId="4" fontId="10" fillId="0" borderId="22" xfId="0" applyNumberFormat="1" applyFont="1" applyBorder="1" applyAlignment="1">
      <alignment horizontal="center" vertical="center"/>
    </xf>
    <xf numFmtId="0" fontId="10" fillId="2" borderId="23" xfId="0" applyFont="1" applyFill="1" applyBorder="1" applyAlignment="1">
      <alignment horizontal="center" vertical="center"/>
    </xf>
    <xf numFmtId="4" fontId="10" fillId="7" borderId="24" xfId="0" applyNumberFormat="1" applyFont="1" applyFill="1" applyBorder="1" applyAlignment="1">
      <alignment horizontal="center" vertical="center"/>
    </xf>
    <xf numFmtId="4" fontId="10" fillId="8" borderId="24" xfId="0" applyNumberFormat="1" applyFont="1" applyFill="1" applyBorder="1" applyAlignment="1">
      <alignment horizontal="center" vertical="center"/>
    </xf>
    <xf numFmtId="4" fontId="10" fillId="0" borderId="25" xfId="0" applyNumberFormat="1" applyFont="1" applyBorder="1" applyAlignment="1">
      <alignment horizontal="center" vertical="center"/>
    </xf>
    <xf numFmtId="4" fontId="10" fillId="8" borderId="16" xfId="0" applyNumberFormat="1" applyFont="1" applyFill="1" applyBorder="1" applyAlignment="1">
      <alignment horizontal="center" vertical="center"/>
    </xf>
    <xf numFmtId="4" fontId="10" fillId="7" borderId="16" xfId="0" applyNumberFormat="1" applyFont="1" applyFill="1" applyBorder="1" applyAlignment="1">
      <alignment horizontal="center" vertical="center"/>
    </xf>
    <xf numFmtId="0" fontId="7" fillId="0" borderId="15" xfId="0" applyFont="1" applyBorder="1" applyAlignment="1">
      <alignment horizontal="center" vertical="center" wrapText="1"/>
    </xf>
    <xf numFmtId="0" fontId="7" fillId="0" borderId="15" xfId="0" applyFont="1" applyBorder="1" applyAlignment="1">
      <alignment horizontal="justify" vertical="center"/>
    </xf>
    <xf numFmtId="0" fontId="8" fillId="4" borderId="26" xfId="0" applyFont="1" applyFill="1" applyBorder="1" applyAlignment="1">
      <alignment horizontal="center" vertical="center" wrapText="1"/>
    </xf>
    <xf numFmtId="0" fontId="7" fillId="0" borderId="15" xfId="0" applyFont="1" applyBorder="1" applyAlignment="1">
      <alignment horizontal="justify" vertical="center" wrapText="1"/>
    </xf>
    <xf numFmtId="44" fontId="8" fillId="0" borderId="15" xfId="0" applyNumberFormat="1" applyFont="1" applyBorder="1" applyAlignment="1">
      <alignment horizontal="center" vertical="center" wrapText="1"/>
    </xf>
    <xf numFmtId="44" fontId="8" fillId="5" borderId="15" xfId="0" applyNumberFormat="1" applyFont="1" applyFill="1" applyBorder="1" applyAlignment="1">
      <alignment horizontal="center" vertical="center" wrapText="1"/>
    </xf>
    <xf numFmtId="44" fontId="8" fillId="2" borderId="15" xfId="0" applyNumberFormat="1" applyFont="1" applyFill="1" applyBorder="1" applyAlignment="1">
      <alignment horizontal="center" vertical="center" wrapText="1"/>
    </xf>
    <xf numFmtId="44" fontId="14" fillId="2" borderId="15" xfId="0" applyNumberFormat="1" applyFont="1" applyFill="1" applyBorder="1"/>
    <xf numFmtId="44" fontId="14" fillId="3" borderId="15" xfId="0" applyNumberFormat="1" applyFont="1" applyFill="1" applyBorder="1"/>
    <xf numFmtId="44" fontId="14" fillId="0" borderId="15" xfId="0" applyNumberFormat="1" applyFont="1" applyBorder="1"/>
    <xf numFmtId="0" fontId="0" fillId="2" borderId="0" xfId="0" applyFill="1" applyBorder="1"/>
    <xf numFmtId="0" fontId="4" fillId="2" borderId="0" xfId="0" applyFont="1" applyFill="1" applyBorder="1" applyAlignment="1">
      <alignment vertical="center" wrapText="1"/>
    </xf>
    <xf numFmtId="44" fontId="14" fillId="0" borderId="0" xfId="0" applyNumberFormat="1" applyFont="1" applyBorder="1"/>
    <xf numFmtId="0" fontId="8" fillId="2" borderId="0" xfId="0" applyFont="1" applyFill="1" applyAlignment="1">
      <alignment horizontal="right" wrapText="1"/>
    </xf>
    <xf numFmtId="0" fontId="8" fillId="2" borderId="0" xfId="0" applyFont="1" applyFill="1" applyBorder="1" applyAlignment="1">
      <alignment horizontal="right" wrapText="1"/>
    </xf>
    <xf numFmtId="0" fontId="16" fillId="2" borderId="0" xfId="0" applyFont="1" applyFill="1" applyAlignment="1">
      <alignment horizontal="right" vertical="top"/>
    </xf>
    <xf numFmtId="44" fontId="8" fillId="2" borderId="15" xfId="0" applyNumberFormat="1" applyFont="1" applyFill="1" applyBorder="1" applyAlignment="1" applyProtection="1">
      <alignment horizontal="center" vertical="center" wrapText="1"/>
    </xf>
    <xf numFmtId="3" fontId="8" fillId="2" borderId="15" xfId="0" applyNumberFormat="1" applyFont="1" applyFill="1" applyBorder="1" applyAlignment="1">
      <alignment horizontal="center" vertical="center" wrapText="1"/>
    </xf>
    <xf numFmtId="3" fontId="8" fillId="4" borderId="26" xfId="0" applyNumberFormat="1" applyFont="1" applyFill="1" applyBorder="1" applyAlignment="1">
      <alignment horizontal="center" vertical="center" wrapText="1"/>
    </xf>
    <xf numFmtId="3" fontId="7" fillId="4" borderId="26" xfId="0" applyNumberFormat="1" applyFont="1" applyFill="1" applyBorder="1" applyAlignment="1">
      <alignment horizontal="center" vertical="center" wrapText="1"/>
    </xf>
    <xf numFmtId="0" fontId="0" fillId="0" borderId="0" xfId="0" applyFill="1"/>
    <xf numFmtId="0" fontId="2" fillId="0" borderId="0" xfId="0" applyFont="1" applyFill="1"/>
    <xf numFmtId="0" fontId="10" fillId="2" borderId="2" xfId="0" applyFont="1" applyFill="1" applyBorder="1" applyAlignment="1">
      <alignment horizontal="left"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5" fillId="0" borderId="2" xfId="0" applyFont="1" applyBorder="1" applyAlignment="1">
      <alignment horizontal="left" vertical="top" wrapText="1"/>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0" fontId="0" fillId="2" borderId="15" xfId="0" applyFill="1" applyBorder="1" applyAlignment="1">
      <alignment horizontal="left" vertical="center" wrapText="1"/>
    </xf>
    <xf numFmtId="0" fontId="7" fillId="0" borderId="15" xfId="0" applyFont="1" applyBorder="1" applyAlignment="1">
      <alignment horizontal="center" vertical="center" wrapText="1"/>
    </xf>
    <xf numFmtId="0" fontId="1" fillId="6" borderId="0" xfId="0" applyFont="1" applyFill="1" applyAlignment="1">
      <alignment horizontal="right" wrapText="1"/>
    </xf>
    <xf numFmtId="0" fontId="1" fillId="6" borderId="0" xfId="0" applyFont="1" applyFill="1" applyBorder="1" applyAlignment="1">
      <alignment horizontal="right" wrapText="1"/>
    </xf>
    <xf numFmtId="0" fontId="6" fillId="0" borderId="0" xfId="0" applyFont="1" applyAlignment="1">
      <alignment horizontal="left" wrapText="1"/>
    </xf>
    <xf numFmtId="0" fontId="0" fillId="0" borderId="15" xfId="0" applyBorder="1" applyAlignment="1">
      <alignment horizontal="center" vertical="center"/>
    </xf>
    <xf numFmtId="0" fontId="0" fillId="3" borderId="15" xfId="0" applyFill="1" applyBorder="1" applyAlignment="1">
      <alignment horizontal="center" vertic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8" fillId="6" borderId="0" xfId="0" applyFont="1" applyFill="1" applyAlignment="1">
      <alignment horizontal="right" wrapText="1"/>
    </xf>
    <xf numFmtId="0" fontId="8" fillId="6" borderId="0" xfId="0" applyFont="1" applyFill="1" applyBorder="1" applyAlignment="1">
      <alignment horizontal="right" wrapText="1"/>
    </xf>
    <xf numFmtId="0" fontId="1" fillId="2" borderId="0" xfId="0" applyFont="1" applyFill="1" applyBorder="1" applyAlignment="1">
      <alignment horizontal="center"/>
    </xf>
    <xf numFmtId="0" fontId="0" fillId="2" borderId="0" xfId="0" applyFill="1" applyAlignment="1">
      <alignment horizontal="center"/>
    </xf>
    <xf numFmtId="0" fontId="0" fillId="3" borderId="15" xfId="0" applyFill="1" applyBorder="1" applyAlignment="1">
      <alignment horizontal="center"/>
    </xf>
    <xf numFmtId="49" fontId="0" fillId="2" borderId="0" xfId="0" applyNumberFormat="1" applyFill="1" applyAlignment="1">
      <alignment horizontal="left" wrapText="1"/>
    </xf>
    <xf numFmtId="49" fontId="0" fillId="3" borderId="15" xfId="0" applyNumberFormat="1" applyFill="1" applyBorder="1" applyAlignment="1">
      <alignment horizontal="left"/>
    </xf>
    <xf numFmtId="0" fontId="6" fillId="2" borderId="0" xfId="0" applyFont="1" applyFill="1" applyAlignment="1">
      <alignment horizontal="left" wrapText="1"/>
    </xf>
    <xf numFmtId="0" fontId="0" fillId="2" borderId="0" xfId="0" applyFill="1" applyAlignment="1">
      <alignment horizontal="center" vertical="center" wrapText="1"/>
    </xf>
    <xf numFmtId="0" fontId="0" fillId="2" borderId="0" xfId="0" applyFill="1" applyAlignment="1">
      <alignment horizontal="left" vertical="top" wrapText="1"/>
    </xf>
    <xf numFmtId="0" fontId="1" fillId="0" borderId="9" xfId="0" applyFont="1" applyBorder="1" applyAlignment="1">
      <alignment horizontal="right" vertical="center" textRotation="255"/>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checked="Checked" firstButton="1" fmlaLink="Arkusz2!$I$2"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ctrlProps/ctrlProp9.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152400</xdr:colOff>
          <xdr:row>14</xdr:row>
          <xdr:rowOff>66675</xdr:rowOff>
        </xdr:from>
        <xdr:to>
          <xdr:col>3</xdr:col>
          <xdr:colOff>219075</xdr:colOff>
          <xdr:row>14</xdr:row>
          <xdr:rowOff>314325</xdr:rowOff>
        </xdr:to>
        <xdr:sp macro="" textlink="">
          <xdr:nvSpPr>
            <xdr:cNvPr id="1027" name="Option Button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niepełnosprawnością intelektualną w stopniu lekkim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15</xdr:row>
          <xdr:rowOff>28575</xdr:rowOff>
        </xdr:from>
        <xdr:to>
          <xdr:col>2</xdr:col>
          <xdr:colOff>3886200</xdr:colOff>
          <xdr:row>15</xdr:row>
          <xdr:rowOff>314325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niepełnosprawnością intelektualną w stopniu umiarkowanym lub znacznym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16</xdr:row>
          <xdr:rowOff>47625</xdr:rowOff>
        </xdr:from>
        <xdr:to>
          <xdr:col>2</xdr:col>
          <xdr:colOff>1905000</xdr:colOff>
          <xdr:row>16</xdr:row>
          <xdr:rowOff>314325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niesłyszących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17</xdr:row>
          <xdr:rowOff>38100</xdr:rowOff>
        </xdr:from>
        <xdr:to>
          <xdr:col>2</xdr:col>
          <xdr:colOff>2962275</xdr:colOff>
          <xdr:row>18</xdr:row>
          <xdr:rowOff>9525</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słabosłyszących</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18</xdr:row>
          <xdr:rowOff>0</xdr:rowOff>
        </xdr:from>
        <xdr:to>
          <xdr:col>4</xdr:col>
          <xdr:colOff>866775</xdr:colOff>
          <xdr:row>18</xdr:row>
          <xdr:rowOff>314325</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z autyzmem, w tym z zespołem Aspergera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18</xdr:row>
          <xdr:rowOff>295275</xdr:rowOff>
        </xdr:from>
        <xdr:to>
          <xdr:col>9</xdr:col>
          <xdr:colOff>504825</xdr:colOff>
          <xdr:row>19</xdr:row>
          <xdr:rowOff>371475</xdr:rowOff>
        </xdr:to>
        <xdr:sp macro="" textlink="">
          <xdr:nvSpPr>
            <xdr:cNvPr id="1033" name="Option Button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słabowidzących, o których mowa w art. 55 ust. 6 pkt 1 ustawy z dnia 27 października 2017 r. o finansowaniu zadań oświatowych (Dz. U. z 2022 r. poz. 2082, 2089 i 2666 oraz z 2023 r. poz. 709 i 825), zwanej dalej „ustawą”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19</xdr:row>
          <xdr:rowOff>361950</xdr:rowOff>
        </xdr:from>
        <xdr:to>
          <xdr:col>3</xdr:col>
          <xdr:colOff>257175</xdr:colOff>
          <xdr:row>20</xdr:row>
          <xdr:rowOff>180975</xdr:rowOff>
        </xdr:to>
        <xdr:sp macro="" textlink="">
          <xdr:nvSpPr>
            <xdr:cNvPr id="1034" name="Option Button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słabowidzących, o których mowa w art. 55 ust. 6 pkt 2 ustawy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20</xdr:row>
          <xdr:rowOff>180975</xdr:rowOff>
        </xdr:from>
        <xdr:to>
          <xdr:col>3</xdr:col>
          <xdr:colOff>247650</xdr:colOff>
          <xdr:row>21</xdr:row>
          <xdr:rowOff>171450</xdr:rowOff>
        </xdr:to>
        <xdr:sp macro="" textlink="">
          <xdr:nvSpPr>
            <xdr:cNvPr id="1035" name="Option Button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niewidomych, o których mowa w art. 55 ust. 6 pkt 1 ustawy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171450</xdr:rowOff>
        </xdr:from>
        <xdr:to>
          <xdr:col>3</xdr:col>
          <xdr:colOff>228600</xdr:colOff>
          <xdr:row>22</xdr:row>
          <xdr:rowOff>171450</xdr:rowOff>
        </xdr:to>
        <xdr:sp macro="" textlink="">
          <xdr:nvSpPr>
            <xdr:cNvPr id="1036" name="Option Button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pl-PL" sz="800" b="0" i="0" u="none" strike="noStrike" baseline="0">
                  <a:solidFill>
                    <a:srgbClr val="000000"/>
                  </a:solidFill>
                  <a:latin typeface="Segoe UI"/>
                  <a:cs typeface="Segoe UI"/>
                </a:rPr>
                <a:t>   niewidomych, o których mowa w art. 55 ust. 6 pkt 3 ustawy</a:t>
              </a:r>
            </a:p>
          </xdr:txBody>
        </xdr:sp>
        <xdr:clientData/>
      </xdr:twoCellAnchor>
    </mc:Choice>
    <mc:Fallback/>
  </mc:AlternateContent>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Arkusz1">
    <pageSetUpPr fitToPage="1"/>
  </sheetPr>
  <dimension ref="A1:Y244"/>
  <sheetViews>
    <sheetView tabSelected="1" zoomScale="90" zoomScaleNormal="90" workbookViewId="0">
      <selection activeCell="F2" sqref="F2:L2"/>
    </sheetView>
  </sheetViews>
  <sheetFormatPr defaultRowHeight="15" x14ac:dyDescent="0.25"/>
  <cols>
    <col min="1" max="1" width="9.140625" style="1"/>
    <col min="2" max="2" width="7" customWidth="1"/>
    <col min="3" max="3" width="62.7109375" customWidth="1"/>
    <col min="4" max="4" width="19.140625" customWidth="1"/>
    <col min="5" max="12" width="16.42578125" customWidth="1"/>
    <col min="13" max="15" width="9.140625" style="1"/>
    <col min="16" max="25" width="9.140625" style="93"/>
  </cols>
  <sheetData>
    <row r="1" spans="1:21" x14ac:dyDescent="0.25">
      <c r="B1" s="1"/>
      <c r="C1" s="1"/>
      <c r="D1" s="1"/>
      <c r="E1" s="1"/>
      <c r="F1" s="1"/>
      <c r="G1" s="1"/>
      <c r="H1" s="1"/>
      <c r="I1" s="1"/>
      <c r="J1" s="1"/>
      <c r="K1" s="1"/>
      <c r="L1" s="2" t="s">
        <v>133</v>
      </c>
    </row>
    <row r="2" spans="1:21" x14ac:dyDescent="0.25">
      <c r="B2" s="116"/>
      <c r="C2" s="116"/>
      <c r="D2" s="116"/>
      <c r="E2" s="3"/>
      <c r="F2" s="117"/>
      <c r="G2" s="117"/>
      <c r="H2" s="117"/>
      <c r="I2" s="117"/>
      <c r="J2" s="117"/>
      <c r="K2" s="117"/>
      <c r="L2" s="117"/>
    </row>
    <row r="3" spans="1:21" x14ac:dyDescent="0.25">
      <c r="B3" s="2"/>
      <c r="C3" s="1"/>
      <c r="D3" s="1"/>
      <c r="E3" s="1"/>
      <c r="F3" s="4" t="s">
        <v>0</v>
      </c>
      <c r="I3" s="1"/>
      <c r="K3" s="1"/>
      <c r="L3" s="1"/>
    </row>
    <row r="4" spans="1:21" x14ac:dyDescent="0.25">
      <c r="B4" s="116"/>
      <c r="C4" s="116"/>
      <c r="D4" s="116"/>
      <c r="E4" s="3"/>
      <c r="F4" s="117"/>
      <c r="G4" s="117"/>
      <c r="H4" s="117"/>
      <c r="I4" s="117"/>
      <c r="J4" s="117"/>
      <c r="K4" s="1"/>
      <c r="L4" s="1"/>
    </row>
    <row r="5" spans="1:21" x14ac:dyDescent="0.25">
      <c r="B5" s="5"/>
      <c r="C5" s="1"/>
      <c r="D5" s="1"/>
      <c r="E5" s="1"/>
      <c r="F5" s="4" t="s">
        <v>1</v>
      </c>
      <c r="G5" s="1"/>
      <c r="H5" s="1"/>
      <c r="I5" s="1"/>
      <c r="K5" s="1"/>
      <c r="L5" s="1"/>
    </row>
    <row r="6" spans="1:21" x14ac:dyDescent="0.25">
      <c r="B6" s="116"/>
      <c r="C6" s="116"/>
      <c r="D6" s="116"/>
      <c r="E6" s="1"/>
      <c r="F6" s="1"/>
      <c r="G6" s="1"/>
      <c r="H6" s="1"/>
      <c r="I6" s="1"/>
      <c r="J6" s="1"/>
      <c r="K6" s="1"/>
      <c r="L6" s="1"/>
    </row>
    <row r="7" spans="1:21" x14ac:dyDescent="0.25">
      <c r="B7" s="2"/>
      <c r="C7" s="1"/>
      <c r="D7" s="1"/>
      <c r="E7" s="1"/>
      <c r="F7" s="1"/>
      <c r="G7" s="1"/>
      <c r="H7" s="1"/>
      <c r="I7" s="1"/>
      <c r="J7" s="1"/>
      <c r="K7" s="1"/>
      <c r="L7" s="1"/>
    </row>
    <row r="8" spans="1:21" x14ac:dyDescent="0.25">
      <c r="B8" s="1"/>
      <c r="C8" s="1"/>
      <c r="D8" s="1"/>
      <c r="E8" s="1"/>
      <c r="F8" s="1"/>
      <c r="G8" s="1"/>
      <c r="H8" s="1"/>
      <c r="I8" s="1"/>
      <c r="J8" s="1"/>
      <c r="K8" s="1"/>
      <c r="L8" s="1"/>
    </row>
    <row r="9" spans="1:21" ht="39" customHeight="1" x14ac:dyDescent="0.3">
      <c r="B9" s="108" t="s">
        <v>2</v>
      </c>
      <c r="C9" s="109"/>
      <c r="D9" s="109"/>
      <c r="E9" s="109"/>
      <c r="F9" s="109"/>
      <c r="G9" s="109"/>
      <c r="H9" s="109"/>
      <c r="I9" s="109"/>
      <c r="J9" s="109"/>
      <c r="K9" s="109"/>
      <c r="L9" s="110"/>
      <c r="M9" s="6"/>
      <c r="N9" s="6"/>
      <c r="O9" s="6"/>
      <c r="P9" s="94"/>
      <c r="Q9" s="94"/>
      <c r="R9" s="94"/>
      <c r="S9" s="94"/>
      <c r="T9" s="94"/>
      <c r="U9" s="94"/>
    </row>
    <row r="10" spans="1:21" x14ac:dyDescent="0.25">
      <c r="B10" s="1"/>
      <c r="C10" s="1"/>
      <c r="D10" s="1"/>
      <c r="E10" s="1"/>
      <c r="F10" s="1"/>
      <c r="G10" s="1"/>
      <c r="H10" s="1"/>
      <c r="I10" s="1"/>
      <c r="J10" s="1"/>
      <c r="K10" s="1"/>
      <c r="L10" s="1"/>
    </row>
    <row r="11" spans="1:21" x14ac:dyDescent="0.25">
      <c r="B11" s="1"/>
      <c r="C11" s="1"/>
      <c r="D11" s="1"/>
      <c r="E11" s="1"/>
      <c r="F11" s="1"/>
      <c r="G11" s="1"/>
      <c r="H11" s="1"/>
      <c r="I11" s="1"/>
      <c r="J11" s="1"/>
      <c r="K11" s="1"/>
      <c r="L11" s="1"/>
    </row>
    <row r="12" spans="1:21" x14ac:dyDescent="0.25">
      <c r="B12" s="115"/>
      <c r="C12" s="115"/>
      <c r="D12" s="115"/>
      <c r="E12" s="115"/>
      <c r="F12" s="115"/>
      <c r="G12" s="4" t="s">
        <v>3</v>
      </c>
      <c r="J12" s="1"/>
      <c r="K12" s="1"/>
    </row>
    <row r="13" spans="1:21" x14ac:dyDescent="0.25">
      <c r="B13" s="1"/>
      <c r="C13" s="7"/>
      <c r="E13" s="1"/>
      <c r="F13" s="1"/>
      <c r="G13" s="1"/>
      <c r="H13" s="1"/>
      <c r="I13" s="1"/>
      <c r="J13" s="1"/>
      <c r="K13" s="1"/>
      <c r="L13" s="1"/>
    </row>
    <row r="14" spans="1:21" x14ac:dyDescent="0.25">
      <c r="B14" s="1"/>
      <c r="C14" s="7"/>
      <c r="D14" s="1"/>
      <c r="E14" s="1"/>
      <c r="F14" s="1"/>
      <c r="G14" s="1"/>
      <c r="H14" s="1"/>
      <c r="I14" s="1"/>
      <c r="J14" s="1"/>
      <c r="K14" s="1"/>
      <c r="L14" s="1"/>
    </row>
    <row r="15" spans="1:21" ht="26.25" customHeight="1" x14ac:dyDescent="0.25">
      <c r="A15" s="114"/>
      <c r="B15" s="114"/>
      <c r="C15" s="114"/>
      <c r="D15" s="114"/>
      <c r="E15" s="114"/>
      <c r="F15" s="114"/>
      <c r="G15" s="83"/>
      <c r="H15" s="83"/>
      <c r="I15" s="83"/>
      <c r="J15" s="83"/>
      <c r="K15" s="83"/>
      <c r="L15" s="83"/>
      <c r="M15" s="83"/>
      <c r="N15" s="83"/>
      <c r="O15" s="83"/>
    </row>
    <row r="16" spans="1:21" ht="26.25" customHeight="1" x14ac:dyDescent="0.25">
      <c r="A16" s="114"/>
      <c r="B16" s="114"/>
      <c r="C16" s="114"/>
      <c r="D16" s="114"/>
      <c r="E16" s="114"/>
      <c r="F16" s="114"/>
      <c r="G16" s="83"/>
      <c r="H16" s="83"/>
      <c r="I16" s="83"/>
      <c r="J16" s="83"/>
      <c r="K16" s="83"/>
      <c r="L16" s="83"/>
      <c r="M16" s="83"/>
      <c r="N16" s="83"/>
      <c r="O16" s="83"/>
    </row>
    <row r="17" spans="1:15" ht="26.25" customHeight="1" x14ac:dyDescent="0.25">
      <c r="A17" s="114"/>
      <c r="B17" s="114"/>
      <c r="C17" s="114"/>
      <c r="D17" s="114"/>
      <c r="E17" s="114"/>
      <c r="F17" s="114"/>
      <c r="G17" s="83"/>
      <c r="H17" s="83"/>
      <c r="I17" s="83"/>
      <c r="J17" s="83"/>
      <c r="K17" s="83"/>
      <c r="L17" s="83"/>
      <c r="M17" s="83"/>
      <c r="N17" s="83"/>
      <c r="O17" s="83"/>
    </row>
    <row r="18" spans="1:15" ht="26.25" customHeight="1" x14ac:dyDescent="0.25">
      <c r="A18" s="114"/>
      <c r="B18" s="114"/>
      <c r="C18" s="114"/>
      <c r="D18" s="114"/>
      <c r="E18" s="114"/>
      <c r="F18" s="114"/>
      <c r="G18" s="83"/>
      <c r="H18" s="83"/>
      <c r="I18" s="83"/>
      <c r="J18" s="83"/>
      <c r="K18" s="83"/>
      <c r="L18" s="83"/>
      <c r="M18" s="83"/>
      <c r="N18" s="83"/>
      <c r="O18" s="83"/>
    </row>
    <row r="19" spans="1:15" ht="26.25" customHeight="1" x14ac:dyDescent="0.25">
      <c r="A19" s="114"/>
      <c r="B19" s="114"/>
      <c r="C19" s="114"/>
      <c r="D19" s="114"/>
      <c r="E19" s="114"/>
      <c r="F19" s="114"/>
      <c r="G19" s="83"/>
      <c r="H19" s="83"/>
      <c r="I19" s="83"/>
      <c r="J19" s="83"/>
      <c r="K19" s="83"/>
      <c r="L19" s="83"/>
      <c r="M19" s="83"/>
      <c r="N19" s="83"/>
      <c r="O19" s="83"/>
    </row>
    <row r="20" spans="1:15" ht="39" customHeight="1" x14ac:dyDescent="0.25">
      <c r="A20" s="114"/>
      <c r="B20" s="114"/>
      <c r="C20" s="114"/>
      <c r="D20" s="114"/>
      <c r="E20" s="114"/>
      <c r="F20" s="114"/>
      <c r="G20" s="84"/>
      <c r="H20" s="84"/>
      <c r="I20" s="83"/>
      <c r="J20" s="83"/>
      <c r="K20" s="83"/>
      <c r="L20" s="83"/>
      <c r="M20" s="83"/>
      <c r="N20" s="83"/>
      <c r="O20" s="83"/>
    </row>
    <row r="21" spans="1:15" ht="26.25" customHeight="1" x14ac:dyDescent="0.25">
      <c r="A21" s="114"/>
      <c r="B21" s="114"/>
      <c r="C21" s="114"/>
      <c r="D21" s="114"/>
      <c r="E21" s="114"/>
      <c r="F21" s="114"/>
      <c r="G21" s="83"/>
      <c r="H21" s="83"/>
      <c r="I21" s="83"/>
      <c r="J21" s="83"/>
      <c r="K21" s="83"/>
      <c r="L21" s="83"/>
      <c r="M21" s="83"/>
      <c r="N21" s="83"/>
      <c r="O21" s="83"/>
    </row>
    <row r="22" spans="1:15" ht="26.25" customHeight="1" x14ac:dyDescent="0.25">
      <c r="A22" s="114"/>
      <c r="B22" s="114"/>
      <c r="C22" s="114"/>
      <c r="D22" s="114"/>
      <c r="E22" s="114"/>
      <c r="F22" s="114"/>
      <c r="G22" s="83"/>
      <c r="H22" s="83"/>
      <c r="I22" s="83"/>
      <c r="J22" s="83"/>
      <c r="K22" s="83"/>
      <c r="L22" s="83"/>
      <c r="M22" s="83"/>
      <c r="N22" s="83"/>
      <c r="O22" s="83"/>
    </row>
    <row r="23" spans="1:15" ht="26.25" customHeight="1" x14ac:dyDescent="0.25">
      <c r="A23" s="114"/>
      <c r="B23" s="114"/>
      <c r="C23" s="114"/>
      <c r="D23" s="114"/>
      <c r="E23" s="114"/>
      <c r="F23" s="114"/>
      <c r="G23" s="83"/>
      <c r="H23" s="83"/>
      <c r="I23" s="83"/>
      <c r="J23" s="83"/>
      <c r="K23" s="83"/>
      <c r="L23" s="83"/>
      <c r="M23" s="83"/>
      <c r="N23" s="83"/>
      <c r="O23" s="83"/>
    </row>
    <row r="24" spans="1:15" ht="9" customHeight="1" x14ac:dyDescent="0.25">
      <c r="B24" s="113"/>
      <c r="C24" s="113"/>
      <c r="D24" s="83"/>
      <c r="E24" s="83"/>
      <c r="F24" s="83"/>
      <c r="G24" s="83"/>
      <c r="H24" s="83"/>
      <c r="I24" s="83"/>
      <c r="J24" s="83"/>
      <c r="K24" s="83"/>
      <c r="L24" s="83"/>
      <c r="M24" s="83"/>
      <c r="N24" s="83"/>
      <c r="O24" s="83"/>
    </row>
    <row r="25" spans="1:15" ht="6.75" customHeight="1" x14ac:dyDescent="0.25">
      <c r="B25" s="8"/>
      <c r="C25" s="8"/>
      <c r="D25" s="1"/>
      <c r="E25" s="1"/>
      <c r="F25" s="1"/>
      <c r="G25" s="1"/>
      <c r="H25" s="1"/>
      <c r="I25" s="1"/>
      <c r="J25" s="1"/>
      <c r="K25" s="1"/>
      <c r="L25" s="1"/>
    </row>
    <row r="26" spans="1:15" ht="7.5" customHeight="1" x14ac:dyDescent="0.25">
      <c r="B26" s="9" t="s">
        <v>4</v>
      </c>
      <c r="C26" s="10" t="s">
        <v>5</v>
      </c>
      <c r="D26" s="1"/>
      <c r="E26" s="1"/>
      <c r="F26" s="1"/>
      <c r="G26" s="1"/>
      <c r="H26" s="1"/>
      <c r="I26" s="1"/>
      <c r="J26" s="1"/>
      <c r="K26" s="1"/>
      <c r="L26" s="1"/>
    </row>
    <row r="27" spans="1:15" ht="22.5" x14ac:dyDescent="0.25">
      <c r="B27" s="9" t="s">
        <v>6</v>
      </c>
      <c r="C27" s="10" t="s">
        <v>7</v>
      </c>
      <c r="D27" s="1"/>
      <c r="E27" s="1"/>
      <c r="F27" s="1"/>
      <c r="G27" s="1"/>
      <c r="H27" s="1"/>
      <c r="I27" s="1"/>
      <c r="J27" s="1"/>
      <c r="K27" s="1"/>
      <c r="L27" s="1"/>
    </row>
    <row r="28" spans="1:15" x14ac:dyDescent="0.25">
      <c r="B28" s="9"/>
      <c r="C28" s="10"/>
      <c r="D28" s="1"/>
      <c r="E28" s="1"/>
      <c r="F28" s="1"/>
      <c r="G28" s="1"/>
      <c r="H28" s="1"/>
      <c r="I28" s="1"/>
      <c r="J28" s="1"/>
      <c r="K28" s="1"/>
      <c r="L28" s="1"/>
    </row>
    <row r="29" spans="1:15" ht="32.25" customHeight="1" x14ac:dyDescent="0.25">
      <c r="B29" s="105" t="s">
        <v>8</v>
      </c>
      <c r="C29" s="105"/>
      <c r="D29" s="105"/>
      <c r="E29" s="105"/>
      <c r="F29" s="105"/>
      <c r="G29" s="105"/>
      <c r="H29" s="105"/>
      <c r="I29" s="105"/>
      <c r="J29" s="105"/>
      <c r="K29" s="105"/>
      <c r="L29" s="105"/>
    </row>
    <row r="30" spans="1:15" x14ac:dyDescent="0.25">
      <c r="B30" s="1"/>
      <c r="C30" s="1"/>
      <c r="D30" s="1"/>
      <c r="E30" s="1"/>
      <c r="F30" s="1"/>
      <c r="G30" s="1"/>
      <c r="H30" s="1"/>
      <c r="I30" s="1"/>
      <c r="J30" s="1"/>
      <c r="K30" s="1"/>
      <c r="L30" s="1"/>
    </row>
    <row r="31" spans="1:15" ht="30" customHeight="1" x14ac:dyDescent="0.25">
      <c r="B31" s="102" t="s">
        <v>9</v>
      </c>
      <c r="C31" s="106" t="s">
        <v>10</v>
      </c>
      <c r="D31" s="107"/>
      <c r="E31" s="107"/>
      <c r="F31" s="107"/>
      <c r="G31" s="107"/>
      <c r="H31" s="101" t="s">
        <v>3</v>
      </c>
      <c r="I31" s="101"/>
      <c r="J31" s="101"/>
      <c r="K31" s="101"/>
      <c r="L31" s="102" t="s">
        <v>11</v>
      </c>
    </row>
    <row r="32" spans="1:15" ht="15.75" customHeight="1" x14ac:dyDescent="0.25">
      <c r="B32" s="102"/>
      <c r="C32" s="106"/>
      <c r="D32" s="73" t="s">
        <v>12</v>
      </c>
      <c r="E32" s="73" t="s">
        <v>13</v>
      </c>
      <c r="F32" s="73" t="s">
        <v>14</v>
      </c>
      <c r="G32" s="73" t="s">
        <v>15</v>
      </c>
      <c r="H32" s="73" t="s">
        <v>16</v>
      </c>
      <c r="I32" s="73" t="s">
        <v>17</v>
      </c>
      <c r="J32" s="73" t="s">
        <v>18</v>
      </c>
      <c r="K32" s="73" t="s">
        <v>19</v>
      </c>
      <c r="L32" s="102"/>
    </row>
    <row r="33" spans="2:12" x14ac:dyDescent="0.25">
      <c r="B33" s="73">
        <v>1</v>
      </c>
      <c r="C33" s="73">
        <v>2</v>
      </c>
      <c r="D33" s="73">
        <v>3</v>
      </c>
      <c r="E33" s="73">
        <v>4</v>
      </c>
      <c r="F33" s="73">
        <v>5</v>
      </c>
      <c r="G33" s="73">
        <v>6</v>
      </c>
      <c r="H33" s="73">
        <v>7</v>
      </c>
      <c r="I33" s="73">
        <v>8</v>
      </c>
      <c r="J33" s="73">
        <v>9</v>
      </c>
      <c r="K33" s="73">
        <v>10</v>
      </c>
      <c r="L33" s="73">
        <v>11</v>
      </c>
    </row>
    <row r="34" spans="2:12" x14ac:dyDescent="0.25">
      <c r="B34" s="73">
        <v>1</v>
      </c>
      <c r="C34" s="74" t="s">
        <v>20</v>
      </c>
      <c r="D34" s="90"/>
      <c r="E34" s="91"/>
      <c r="F34" s="91"/>
      <c r="G34" s="90"/>
      <c r="H34" s="91"/>
      <c r="I34" s="91"/>
      <c r="J34" s="90"/>
      <c r="K34" s="91"/>
      <c r="L34" s="75"/>
    </row>
    <row r="35" spans="2:12" ht="168" x14ac:dyDescent="0.25">
      <c r="B35" s="73">
        <v>2</v>
      </c>
      <c r="C35" s="76" t="s">
        <v>21</v>
      </c>
      <c r="D35" s="91"/>
      <c r="E35" s="90"/>
      <c r="F35" s="90"/>
      <c r="G35" s="91"/>
      <c r="H35" s="90"/>
      <c r="I35" s="90"/>
      <c r="J35" s="91"/>
      <c r="K35" s="90"/>
      <c r="L35" s="75"/>
    </row>
    <row r="36" spans="2:12" x14ac:dyDescent="0.25">
      <c r="B36" s="73">
        <v>3</v>
      </c>
      <c r="C36" s="74" t="s">
        <v>22</v>
      </c>
      <c r="D36" s="91"/>
      <c r="E36" s="90"/>
      <c r="F36" s="90"/>
      <c r="G36" s="91"/>
      <c r="H36" s="90"/>
      <c r="I36" s="90"/>
      <c r="J36" s="91"/>
      <c r="K36" s="90"/>
      <c r="L36" s="75"/>
    </row>
    <row r="37" spans="2:12" ht="84" x14ac:dyDescent="0.25">
      <c r="B37" s="73">
        <v>4</v>
      </c>
      <c r="C37" s="76" t="s">
        <v>23</v>
      </c>
      <c r="D37" s="92"/>
      <c r="E37" s="90"/>
      <c r="F37" s="90"/>
      <c r="G37" s="91"/>
      <c r="H37" s="90"/>
      <c r="I37" s="90"/>
      <c r="J37" s="91"/>
      <c r="K37" s="90"/>
      <c r="L37" s="75"/>
    </row>
    <row r="38" spans="2:12" ht="60" x14ac:dyDescent="0.25">
      <c r="B38" s="73">
        <v>5</v>
      </c>
      <c r="C38" s="76" t="s">
        <v>24</v>
      </c>
      <c r="D38" s="92"/>
      <c r="E38" s="90"/>
      <c r="F38" s="90"/>
      <c r="G38" s="91"/>
      <c r="H38" s="90"/>
      <c r="I38" s="90"/>
      <c r="J38" s="91"/>
      <c r="K38" s="90"/>
      <c r="L38" s="75"/>
    </row>
    <row r="39" spans="2:12" ht="72" x14ac:dyDescent="0.25">
      <c r="B39" s="73">
        <v>6</v>
      </c>
      <c r="C39" s="76" t="s">
        <v>25</v>
      </c>
      <c r="D39" s="79">
        <f>D34*Arkusz2!C9</f>
        <v>0</v>
      </c>
      <c r="E39" s="75"/>
      <c r="F39" s="75"/>
      <c r="G39" s="75"/>
      <c r="H39" s="75"/>
      <c r="I39" s="75"/>
      <c r="J39" s="75"/>
      <c r="K39" s="75"/>
      <c r="L39" s="77">
        <f>SUM(D39)</f>
        <v>0</v>
      </c>
    </row>
    <row r="40" spans="2:12" ht="60" x14ac:dyDescent="0.25">
      <c r="B40" s="73" t="s">
        <v>26</v>
      </c>
      <c r="C40" s="76" t="s">
        <v>27</v>
      </c>
      <c r="D40" s="75"/>
      <c r="E40" s="75"/>
      <c r="F40" s="75"/>
      <c r="G40" s="79">
        <f>G34*Arkusz2!F9</f>
        <v>0</v>
      </c>
      <c r="H40" s="75"/>
      <c r="I40" s="75"/>
      <c r="J40" s="79">
        <f>J34*Arkusz2!I9</f>
        <v>0</v>
      </c>
      <c r="K40" s="75"/>
      <c r="L40" s="77">
        <f>SUM(G40,J40)</f>
        <v>0</v>
      </c>
    </row>
    <row r="41" spans="2:12" ht="72" x14ac:dyDescent="0.25">
      <c r="B41" s="73">
        <v>8</v>
      </c>
      <c r="C41" s="76" t="s">
        <v>28</v>
      </c>
      <c r="D41" s="75"/>
      <c r="E41" s="89">
        <f>E35*Arkusz2!D9</f>
        <v>0</v>
      </c>
      <c r="F41" s="89">
        <f>F35*Arkusz2!E9</f>
        <v>0</v>
      </c>
      <c r="G41" s="75"/>
      <c r="H41" s="75"/>
      <c r="I41" s="75"/>
      <c r="J41" s="75"/>
      <c r="K41" s="75"/>
      <c r="L41" s="77">
        <f>SUM(E41:F41)</f>
        <v>0</v>
      </c>
    </row>
    <row r="42" spans="2:12" ht="60" x14ac:dyDescent="0.25">
      <c r="B42" s="73" t="s">
        <v>29</v>
      </c>
      <c r="C42" s="76" t="s">
        <v>30</v>
      </c>
      <c r="D42" s="75"/>
      <c r="E42" s="75"/>
      <c r="F42" s="75"/>
      <c r="G42" s="75"/>
      <c r="H42" s="79">
        <f>H35*Arkusz2!G9</f>
        <v>0</v>
      </c>
      <c r="I42" s="89">
        <f>I35*Arkusz2!H9</f>
        <v>0</v>
      </c>
      <c r="J42" s="75"/>
      <c r="K42" s="79">
        <f>K35*Arkusz2!J9</f>
        <v>0</v>
      </c>
      <c r="L42" s="77">
        <f>SUM(H42,I42,K42)</f>
        <v>0</v>
      </c>
    </row>
    <row r="43" spans="2:12" ht="72" x14ac:dyDescent="0.25">
      <c r="B43" s="73">
        <v>10</v>
      </c>
      <c r="C43" s="76" t="s">
        <v>31</v>
      </c>
      <c r="D43" s="75"/>
      <c r="E43" s="89">
        <f>E36*Arkusz2!D9</f>
        <v>0</v>
      </c>
      <c r="F43" s="89">
        <f>F36*Arkusz2!E9</f>
        <v>0</v>
      </c>
      <c r="G43" s="75"/>
      <c r="H43" s="75"/>
      <c r="I43" s="75"/>
      <c r="J43" s="75"/>
      <c r="K43" s="75"/>
      <c r="L43" s="77">
        <f>SUM(E43:F43)</f>
        <v>0</v>
      </c>
    </row>
    <row r="44" spans="2:12" ht="60" x14ac:dyDescent="0.25">
      <c r="B44" s="73" t="s">
        <v>32</v>
      </c>
      <c r="C44" s="76" t="s">
        <v>33</v>
      </c>
      <c r="D44" s="75"/>
      <c r="E44" s="75"/>
      <c r="F44" s="75"/>
      <c r="G44" s="75"/>
      <c r="H44" s="89">
        <f>H36*Arkusz2!G9</f>
        <v>0</v>
      </c>
      <c r="I44" s="89">
        <f>I36*Arkusz2!H9</f>
        <v>0</v>
      </c>
      <c r="J44" s="75"/>
      <c r="K44" s="89">
        <f>K36*Arkusz2!J9</f>
        <v>0</v>
      </c>
      <c r="L44" s="77">
        <f>SUM(H44,I44,K44)</f>
        <v>0</v>
      </c>
    </row>
    <row r="45" spans="2:12" ht="72" x14ac:dyDescent="0.25">
      <c r="B45" s="73">
        <v>12</v>
      </c>
      <c r="C45" s="76" t="s">
        <v>34</v>
      </c>
      <c r="D45" s="75"/>
      <c r="E45" s="89">
        <f>E37*Arkusz2!D9</f>
        <v>0</v>
      </c>
      <c r="F45" s="89">
        <f>F37*Arkusz2!E9</f>
        <v>0</v>
      </c>
      <c r="G45" s="75"/>
      <c r="H45" s="75"/>
      <c r="I45" s="75"/>
      <c r="J45" s="75"/>
      <c r="K45" s="75"/>
      <c r="L45" s="77">
        <f>SUM(E45:F45)</f>
        <v>0</v>
      </c>
    </row>
    <row r="46" spans="2:12" ht="60" x14ac:dyDescent="0.25">
      <c r="B46" s="73">
        <v>13</v>
      </c>
      <c r="C46" s="76" t="s">
        <v>35</v>
      </c>
      <c r="D46" s="75"/>
      <c r="E46" s="75"/>
      <c r="F46" s="75"/>
      <c r="G46" s="75"/>
      <c r="H46" s="89">
        <f>H37*Arkusz2!G9</f>
        <v>0</v>
      </c>
      <c r="I46" s="89">
        <f>I37*Arkusz2!H9</f>
        <v>0</v>
      </c>
      <c r="J46" s="75"/>
      <c r="K46" s="89">
        <f>K37*Arkusz2!J9</f>
        <v>0</v>
      </c>
      <c r="L46" s="77">
        <f>SUM(H46,I46,K46)</f>
        <v>0</v>
      </c>
    </row>
    <row r="47" spans="2:12" ht="84" x14ac:dyDescent="0.25">
      <c r="B47" s="73">
        <v>14</v>
      </c>
      <c r="C47" s="76" t="s">
        <v>36</v>
      </c>
      <c r="D47" s="75"/>
      <c r="E47" s="89">
        <f>E38*Arkusz2!D9</f>
        <v>0</v>
      </c>
      <c r="F47" s="89">
        <f>F38*Arkusz2!E9</f>
        <v>0</v>
      </c>
      <c r="G47" s="75"/>
      <c r="H47" s="89">
        <f>H38*Arkusz2!G9</f>
        <v>0</v>
      </c>
      <c r="I47" s="89">
        <f>I38*Arkusz2!H9</f>
        <v>0</v>
      </c>
      <c r="J47" s="75"/>
      <c r="K47" s="89">
        <f>K38*Arkusz2!J9</f>
        <v>0</v>
      </c>
      <c r="L47" s="77">
        <f>SUM(E47,F47,H47,I47,K47)</f>
        <v>0</v>
      </c>
    </row>
    <row r="48" spans="2:12" ht="24" x14ac:dyDescent="0.25">
      <c r="B48" s="73">
        <v>15</v>
      </c>
      <c r="C48" s="76" t="s">
        <v>37</v>
      </c>
      <c r="D48" s="78">
        <f>SUM(D39)</f>
        <v>0</v>
      </c>
      <c r="E48" s="78">
        <f>SUM(E41,E43,E45,E47)</f>
        <v>0</v>
      </c>
      <c r="F48" s="78">
        <f>SUM(F41,F43,F45,F47)</f>
        <v>0</v>
      </c>
      <c r="G48" s="78">
        <f>SUM(G40)</f>
        <v>0</v>
      </c>
      <c r="H48" s="78">
        <f>SUM(H42,H44,H46,H47)</f>
        <v>0</v>
      </c>
      <c r="I48" s="78">
        <f>SUM(I42,I44,I46,I47)</f>
        <v>0</v>
      </c>
      <c r="J48" s="77">
        <f>SUM(J40)</f>
        <v>0</v>
      </c>
      <c r="K48" s="77">
        <f>SUM(K42,K44,K46,K47)</f>
        <v>0</v>
      </c>
      <c r="L48" s="78">
        <f>SUM(L39:L47)</f>
        <v>0</v>
      </c>
    </row>
    <row r="49" spans="2:12" ht="24" x14ac:dyDescent="0.25">
      <c r="B49" s="73">
        <v>16</v>
      </c>
      <c r="C49" s="76" t="s">
        <v>38</v>
      </c>
      <c r="D49" s="75"/>
      <c r="E49" s="75"/>
      <c r="F49" s="75"/>
      <c r="G49" s="75"/>
      <c r="H49" s="75"/>
      <c r="I49" s="75"/>
      <c r="J49" s="75"/>
      <c r="K49" s="75"/>
      <c r="L49" s="77">
        <f>ROUNDDOWN(L48*1%,2)</f>
        <v>0</v>
      </c>
    </row>
    <row r="50" spans="2:12" ht="24" x14ac:dyDescent="0.25">
      <c r="B50" s="73">
        <v>17</v>
      </c>
      <c r="C50" s="76" t="s">
        <v>39</v>
      </c>
      <c r="D50" s="75"/>
      <c r="E50" s="75"/>
      <c r="F50" s="75"/>
      <c r="G50" s="75"/>
      <c r="H50" s="75"/>
      <c r="I50" s="75"/>
      <c r="J50" s="75"/>
      <c r="K50" s="75"/>
      <c r="L50" s="78">
        <f>SUM(L48:L49)</f>
        <v>0</v>
      </c>
    </row>
    <row r="51" spans="2:12" x14ac:dyDescent="0.25">
      <c r="B51" s="1"/>
      <c r="C51" s="1"/>
      <c r="D51" s="1"/>
      <c r="E51" s="1"/>
      <c r="F51" s="1"/>
      <c r="G51" s="1"/>
      <c r="H51" s="1"/>
      <c r="I51" s="1"/>
      <c r="J51" s="1"/>
      <c r="K51" s="1"/>
      <c r="L51" s="1"/>
    </row>
    <row r="52" spans="2:12" ht="26.25" customHeight="1" x14ac:dyDescent="0.25">
      <c r="B52" s="25"/>
      <c r="C52" s="111" t="s">
        <v>40</v>
      </c>
      <c r="D52" s="111"/>
      <c r="E52" s="111"/>
      <c r="F52" s="111"/>
      <c r="G52" s="111"/>
      <c r="H52" s="112"/>
      <c r="I52" s="82">
        <f>L50</f>
        <v>0</v>
      </c>
      <c r="J52" s="1"/>
      <c r="K52" s="1"/>
      <c r="L52" s="1"/>
    </row>
    <row r="53" spans="2:12" ht="15.75" customHeight="1" x14ac:dyDescent="0.25">
      <c r="B53" s="25"/>
      <c r="C53" s="86"/>
      <c r="D53" s="86"/>
      <c r="E53" s="86"/>
      <c r="F53" s="86"/>
      <c r="G53" s="86"/>
      <c r="H53" s="87"/>
      <c r="I53" s="85"/>
      <c r="J53" s="1"/>
      <c r="K53" s="1"/>
      <c r="L53" s="1"/>
    </row>
    <row r="54" spans="2:12" ht="38.25" customHeight="1" x14ac:dyDescent="0.25">
      <c r="B54" s="88" t="s">
        <v>94</v>
      </c>
      <c r="C54" s="95" t="s">
        <v>99</v>
      </c>
      <c r="D54" s="96"/>
      <c r="E54" s="96"/>
      <c r="F54" s="96"/>
      <c r="G54" s="96"/>
      <c r="H54" s="96"/>
      <c r="I54" s="96"/>
      <c r="J54" s="96"/>
      <c r="K54" s="96"/>
      <c r="L54" s="97"/>
    </row>
    <row r="55" spans="2:12" ht="37.5" customHeight="1" x14ac:dyDescent="0.25">
      <c r="B55" s="88" t="s">
        <v>95</v>
      </c>
      <c r="C55" s="95" t="s">
        <v>100</v>
      </c>
      <c r="D55" s="96"/>
      <c r="E55" s="96"/>
      <c r="F55" s="96"/>
      <c r="G55" s="96"/>
      <c r="H55" s="96"/>
      <c r="I55" s="96"/>
      <c r="J55" s="96"/>
      <c r="K55" s="96"/>
      <c r="L55" s="97"/>
    </row>
    <row r="56" spans="2:12" ht="37.5" customHeight="1" x14ac:dyDescent="0.25">
      <c r="B56" s="88" t="s">
        <v>96</v>
      </c>
      <c r="C56" s="95" t="s">
        <v>101</v>
      </c>
      <c r="D56" s="96"/>
      <c r="E56" s="96"/>
      <c r="F56" s="96"/>
      <c r="G56" s="96"/>
      <c r="H56" s="96"/>
      <c r="I56" s="96"/>
      <c r="J56" s="96"/>
      <c r="K56" s="96"/>
      <c r="L56" s="97"/>
    </row>
    <row r="57" spans="2:12" ht="39" customHeight="1" x14ac:dyDescent="0.25">
      <c r="B57" s="88" t="s">
        <v>97</v>
      </c>
      <c r="C57" s="95" t="s">
        <v>102</v>
      </c>
      <c r="D57" s="96"/>
      <c r="E57" s="96"/>
      <c r="F57" s="96"/>
      <c r="G57" s="96"/>
      <c r="H57" s="96"/>
      <c r="I57" s="96"/>
      <c r="J57" s="96"/>
      <c r="K57" s="96"/>
      <c r="L57" s="97"/>
    </row>
    <row r="58" spans="2:12" ht="27" customHeight="1" x14ac:dyDescent="0.25">
      <c r="B58" s="88" t="s">
        <v>98</v>
      </c>
      <c r="C58" s="95" t="s">
        <v>103</v>
      </c>
      <c r="D58" s="96"/>
      <c r="E58" s="96"/>
      <c r="F58" s="96"/>
      <c r="G58" s="96"/>
      <c r="H58" s="96"/>
      <c r="I58" s="96"/>
      <c r="J58" s="96"/>
      <c r="K58" s="96"/>
      <c r="L58" s="97"/>
    </row>
    <row r="59" spans="2:12" x14ac:dyDescent="0.25">
      <c r="B59" s="1"/>
      <c r="C59" s="26"/>
      <c r="D59" s="26"/>
      <c r="E59" s="1"/>
      <c r="F59" s="1"/>
      <c r="G59" s="1"/>
      <c r="H59" s="1"/>
      <c r="I59" s="1"/>
      <c r="J59" s="1"/>
      <c r="K59" s="1"/>
      <c r="L59" s="1"/>
    </row>
    <row r="60" spans="2:12" ht="15.75" x14ac:dyDescent="0.25">
      <c r="B60" s="27" t="s">
        <v>41</v>
      </c>
      <c r="C60" s="28"/>
      <c r="D60" s="26"/>
      <c r="E60" s="1"/>
      <c r="F60" s="1"/>
      <c r="G60" s="1"/>
      <c r="H60" s="1"/>
      <c r="I60" s="1"/>
      <c r="J60" s="1"/>
      <c r="K60" s="1"/>
      <c r="L60" s="1"/>
    </row>
    <row r="61" spans="2:12" x14ac:dyDescent="0.25">
      <c r="B61" s="28"/>
      <c r="C61" s="26"/>
      <c r="D61" s="26"/>
      <c r="E61" s="1"/>
      <c r="F61" s="1"/>
      <c r="G61" s="1"/>
      <c r="H61" s="1"/>
      <c r="I61" s="1"/>
      <c r="J61" s="1"/>
      <c r="K61" s="1"/>
      <c r="L61" s="1"/>
    </row>
    <row r="62" spans="2:12" ht="24" customHeight="1" x14ac:dyDescent="0.25">
      <c r="B62" s="102" t="s">
        <v>9</v>
      </c>
      <c r="C62" s="106" t="s">
        <v>10</v>
      </c>
      <c r="D62" s="107"/>
      <c r="E62" s="107"/>
      <c r="F62" s="107"/>
      <c r="G62" s="107"/>
      <c r="H62" s="101" t="s">
        <v>3</v>
      </c>
      <c r="I62" s="101"/>
      <c r="J62" s="101"/>
      <c r="K62" s="101"/>
      <c r="L62" s="102" t="s">
        <v>11</v>
      </c>
    </row>
    <row r="63" spans="2:12" ht="18" customHeight="1" x14ac:dyDescent="0.25">
      <c r="B63" s="102"/>
      <c r="C63" s="106"/>
      <c r="D63" s="73" t="s">
        <v>12</v>
      </c>
      <c r="E63" s="73" t="s">
        <v>13</v>
      </c>
      <c r="F63" s="73" t="s">
        <v>14</v>
      </c>
      <c r="G63" s="73" t="s">
        <v>15</v>
      </c>
      <c r="H63" s="73" t="s">
        <v>16</v>
      </c>
      <c r="I63" s="73" t="s">
        <v>17</v>
      </c>
      <c r="J63" s="73" t="s">
        <v>18</v>
      </c>
      <c r="K63" s="73" t="s">
        <v>19</v>
      </c>
      <c r="L63" s="102"/>
    </row>
    <row r="64" spans="2:12" x14ac:dyDescent="0.25">
      <c r="B64" s="73">
        <v>1</v>
      </c>
      <c r="C64" s="73">
        <v>2</v>
      </c>
      <c r="D64" s="73">
        <v>3</v>
      </c>
      <c r="E64" s="73">
        <v>4</v>
      </c>
      <c r="F64" s="73">
        <v>5</v>
      </c>
      <c r="G64" s="73">
        <v>6</v>
      </c>
      <c r="H64" s="73">
        <v>7</v>
      </c>
      <c r="I64" s="73">
        <v>8</v>
      </c>
      <c r="J64" s="73">
        <v>9</v>
      </c>
      <c r="K64" s="73">
        <v>10</v>
      </c>
      <c r="L64" s="73">
        <v>11</v>
      </c>
    </row>
    <row r="65" spans="2:12" x14ac:dyDescent="0.25">
      <c r="B65" s="73">
        <v>1</v>
      </c>
      <c r="C65" s="76" t="s">
        <v>42</v>
      </c>
      <c r="D65" s="90"/>
      <c r="E65" s="90"/>
      <c r="F65" s="90"/>
      <c r="G65" s="90"/>
      <c r="H65" s="90"/>
      <c r="I65" s="90"/>
      <c r="J65" s="90"/>
      <c r="K65" s="90"/>
      <c r="L65" s="75"/>
    </row>
    <row r="66" spans="2:12" ht="60" x14ac:dyDescent="0.25">
      <c r="B66" s="73">
        <v>2</v>
      </c>
      <c r="C66" s="76" t="s">
        <v>43</v>
      </c>
      <c r="D66" s="79">
        <f>D65*Arkusz2!K9</f>
        <v>0</v>
      </c>
      <c r="E66" s="89">
        <f>E65*Arkusz2!L9</f>
        <v>0</v>
      </c>
      <c r="F66" s="89">
        <f>F65*Arkusz2!M9</f>
        <v>0</v>
      </c>
      <c r="G66" s="79">
        <f>G65*Arkusz2!N9</f>
        <v>0</v>
      </c>
      <c r="H66" s="89">
        <f>H65*Arkusz2!O9</f>
        <v>0</v>
      </c>
      <c r="I66" s="89">
        <f>I65*Arkusz2!P9</f>
        <v>0</v>
      </c>
      <c r="J66" s="89">
        <f>J65*Arkusz2!Q9</f>
        <v>0</v>
      </c>
      <c r="K66" s="89">
        <f>K65*Arkusz2!R9</f>
        <v>0</v>
      </c>
      <c r="L66" s="77">
        <f>SUM(D66:K66)</f>
        <v>0</v>
      </c>
    </row>
    <row r="67" spans="2:12" ht="24" x14ac:dyDescent="0.25">
      <c r="B67" s="73">
        <v>3</v>
      </c>
      <c r="C67" s="76" t="s">
        <v>44</v>
      </c>
      <c r="D67" s="75"/>
      <c r="E67" s="75"/>
      <c r="F67" s="75"/>
      <c r="G67" s="75"/>
      <c r="H67" s="75"/>
      <c r="I67" s="75"/>
      <c r="J67" s="75"/>
      <c r="K67" s="75"/>
      <c r="L67" s="77">
        <f>ROUNDDOWN(L66*1%,2)</f>
        <v>0</v>
      </c>
    </row>
    <row r="68" spans="2:12" ht="24" x14ac:dyDescent="0.25">
      <c r="B68" s="73">
        <v>4</v>
      </c>
      <c r="C68" s="76" t="s">
        <v>45</v>
      </c>
      <c r="D68" s="75"/>
      <c r="E68" s="75"/>
      <c r="F68" s="75"/>
      <c r="G68" s="75"/>
      <c r="H68" s="75"/>
      <c r="I68" s="75"/>
      <c r="J68" s="75"/>
      <c r="K68" s="75"/>
      <c r="L68" s="77">
        <f>SUM(L66:L67)</f>
        <v>0</v>
      </c>
    </row>
    <row r="69" spans="2:12" x14ac:dyDescent="0.25">
      <c r="B69" s="1"/>
      <c r="C69" s="1"/>
      <c r="D69" s="1"/>
      <c r="E69" s="1"/>
      <c r="F69" s="1"/>
      <c r="G69" s="1"/>
      <c r="H69" s="1"/>
      <c r="J69" s="1"/>
      <c r="K69" s="1"/>
      <c r="L69" s="1"/>
    </row>
    <row r="70" spans="2:12" ht="32.25" customHeight="1" x14ac:dyDescent="0.25">
      <c r="B70" s="1"/>
      <c r="C70" s="103" t="s">
        <v>46</v>
      </c>
      <c r="D70" s="103"/>
      <c r="E70" s="103"/>
      <c r="F70" s="103"/>
      <c r="G70" s="103"/>
      <c r="H70" s="104"/>
      <c r="I70" s="82">
        <f>L68</f>
        <v>0</v>
      </c>
      <c r="J70" s="1"/>
      <c r="K70" s="1"/>
      <c r="L70" s="1"/>
    </row>
    <row r="71" spans="2:12" x14ac:dyDescent="0.25">
      <c r="B71" s="1"/>
      <c r="C71" s="1"/>
      <c r="D71" s="1"/>
      <c r="E71" s="1"/>
      <c r="F71" s="1"/>
      <c r="G71" s="1"/>
      <c r="H71" s="1"/>
      <c r="I71" s="1"/>
      <c r="J71" s="1"/>
      <c r="K71" s="1"/>
      <c r="L71" s="1"/>
    </row>
    <row r="72" spans="2:12" ht="38.25" customHeight="1" x14ac:dyDescent="0.25">
      <c r="B72" s="105" t="s">
        <v>47</v>
      </c>
      <c r="C72" s="105"/>
      <c r="D72" s="105"/>
      <c r="E72" s="105"/>
      <c r="F72" s="105"/>
      <c r="G72" s="105"/>
      <c r="H72" s="105"/>
      <c r="I72" s="105"/>
      <c r="J72" s="105"/>
      <c r="K72" s="105"/>
      <c r="L72" s="105"/>
    </row>
    <row r="73" spans="2:12" x14ac:dyDescent="0.25">
      <c r="B73" s="1"/>
      <c r="C73" s="1"/>
      <c r="D73" s="1"/>
      <c r="E73" s="1"/>
      <c r="F73" s="1"/>
      <c r="G73" s="1"/>
      <c r="H73" s="1"/>
      <c r="I73" s="1"/>
      <c r="J73" s="1"/>
      <c r="K73" s="1"/>
      <c r="L73" s="1"/>
    </row>
    <row r="74" spans="2:12" ht="15.75" customHeight="1" x14ac:dyDescent="0.25">
      <c r="B74" s="102" t="s">
        <v>9</v>
      </c>
      <c r="C74" s="106" t="s">
        <v>10</v>
      </c>
      <c r="D74" s="107"/>
      <c r="E74" s="107"/>
      <c r="F74" s="107"/>
      <c r="G74" s="107"/>
      <c r="H74" s="101" t="s">
        <v>3</v>
      </c>
      <c r="I74" s="101"/>
      <c r="J74" s="101"/>
      <c r="K74" s="101"/>
      <c r="L74" s="102" t="s">
        <v>11</v>
      </c>
    </row>
    <row r="75" spans="2:12" ht="15" customHeight="1" x14ac:dyDescent="0.25">
      <c r="B75" s="102"/>
      <c r="C75" s="106"/>
      <c r="D75" s="73" t="s">
        <v>12</v>
      </c>
      <c r="E75" s="73" t="s">
        <v>13</v>
      </c>
      <c r="F75" s="73" t="s">
        <v>14</v>
      </c>
      <c r="G75" s="73" t="s">
        <v>15</v>
      </c>
      <c r="H75" s="73" t="s">
        <v>16</v>
      </c>
      <c r="I75" s="73" t="s">
        <v>17</v>
      </c>
      <c r="J75" s="73" t="s">
        <v>18</v>
      </c>
      <c r="K75" s="73" t="s">
        <v>19</v>
      </c>
      <c r="L75" s="102"/>
    </row>
    <row r="76" spans="2:12" ht="18.75" customHeight="1" x14ac:dyDescent="0.25">
      <c r="B76" s="73">
        <v>1</v>
      </c>
      <c r="C76" s="73">
        <v>2</v>
      </c>
      <c r="D76" s="73">
        <v>3</v>
      </c>
      <c r="E76" s="73">
        <v>4</v>
      </c>
      <c r="F76" s="73">
        <v>5</v>
      </c>
      <c r="G76" s="73">
        <v>6</v>
      </c>
      <c r="H76" s="73">
        <v>7</v>
      </c>
      <c r="I76" s="73">
        <v>8</v>
      </c>
      <c r="J76" s="73">
        <v>9</v>
      </c>
      <c r="K76" s="73">
        <v>10</v>
      </c>
      <c r="L76" s="73">
        <v>11</v>
      </c>
    </row>
    <row r="77" spans="2:12" ht="96" x14ac:dyDescent="0.25">
      <c r="B77" s="73">
        <v>1</v>
      </c>
      <c r="C77" s="76" t="s">
        <v>125</v>
      </c>
      <c r="D77" s="90"/>
      <c r="E77" s="90"/>
      <c r="F77" s="90"/>
      <c r="G77" s="90"/>
      <c r="H77" s="90"/>
      <c r="I77" s="90"/>
      <c r="J77" s="90"/>
      <c r="K77" s="90"/>
      <c r="L77" s="75"/>
    </row>
    <row r="78" spans="2:12" ht="96" x14ac:dyDescent="0.25">
      <c r="B78" s="73" t="s">
        <v>48</v>
      </c>
      <c r="C78" s="76" t="s">
        <v>126</v>
      </c>
      <c r="D78" s="90"/>
      <c r="E78" s="90"/>
      <c r="F78" s="90"/>
      <c r="G78" s="90"/>
      <c r="H78" s="90"/>
      <c r="I78" s="90"/>
      <c r="J78" s="90"/>
      <c r="K78" s="90"/>
      <c r="L78" s="75"/>
    </row>
    <row r="79" spans="2:12" ht="48" x14ac:dyDescent="0.25">
      <c r="B79" s="73" t="s">
        <v>49</v>
      </c>
      <c r="C79" s="76" t="s">
        <v>132</v>
      </c>
      <c r="D79" s="90"/>
      <c r="E79" s="90"/>
      <c r="F79" s="90"/>
      <c r="G79" s="90"/>
      <c r="H79" s="90"/>
      <c r="I79" s="90"/>
      <c r="J79" s="90"/>
      <c r="K79" s="90"/>
      <c r="L79" s="75"/>
    </row>
    <row r="80" spans="2:12" ht="48" x14ac:dyDescent="0.25">
      <c r="B80" s="73">
        <v>4</v>
      </c>
      <c r="C80" s="76" t="s">
        <v>131</v>
      </c>
      <c r="D80" s="90"/>
      <c r="E80" s="90"/>
      <c r="F80" s="90"/>
      <c r="G80" s="90"/>
      <c r="H80" s="90"/>
      <c r="I80" s="90"/>
      <c r="J80" s="90"/>
      <c r="K80" s="90"/>
      <c r="L80" s="75"/>
    </row>
    <row r="81" spans="2:12" ht="60" x14ac:dyDescent="0.25">
      <c r="B81" s="73">
        <v>5</v>
      </c>
      <c r="C81" s="76" t="s">
        <v>124</v>
      </c>
      <c r="D81" s="91"/>
      <c r="E81" s="91"/>
      <c r="F81" s="91"/>
      <c r="G81" s="90"/>
      <c r="H81" s="90"/>
      <c r="I81" s="91"/>
      <c r="J81" s="90"/>
      <c r="K81" s="90"/>
      <c r="L81" s="75"/>
    </row>
    <row r="82" spans="2:12" ht="60" x14ac:dyDescent="0.25">
      <c r="B82" s="73">
        <v>6</v>
      </c>
      <c r="C82" s="76" t="s">
        <v>130</v>
      </c>
      <c r="D82" s="90"/>
      <c r="E82" s="90"/>
      <c r="F82" s="90"/>
      <c r="G82" s="90"/>
      <c r="H82" s="90"/>
      <c r="I82" s="90"/>
      <c r="J82" s="90"/>
      <c r="K82" s="90"/>
      <c r="L82" s="75"/>
    </row>
    <row r="83" spans="2:12" ht="60" x14ac:dyDescent="0.25">
      <c r="B83" s="73">
        <v>7</v>
      </c>
      <c r="C83" s="76" t="s">
        <v>129</v>
      </c>
      <c r="D83" s="90"/>
      <c r="E83" s="90"/>
      <c r="F83" s="90"/>
      <c r="G83" s="90"/>
      <c r="H83" s="90"/>
      <c r="I83" s="90"/>
      <c r="J83" s="90"/>
      <c r="K83" s="90"/>
      <c r="L83" s="75"/>
    </row>
    <row r="84" spans="2:12" ht="58.5" customHeight="1" x14ac:dyDescent="0.25">
      <c r="B84" s="73">
        <v>8</v>
      </c>
      <c r="C84" s="76" t="s">
        <v>128</v>
      </c>
      <c r="D84" s="90"/>
      <c r="E84" s="90"/>
      <c r="F84" s="90"/>
      <c r="G84" s="90"/>
      <c r="H84" s="90"/>
      <c r="I84" s="90"/>
      <c r="J84" s="90"/>
      <c r="K84" s="90"/>
      <c r="L84" s="75"/>
    </row>
    <row r="85" spans="2:12" ht="57.75" customHeight="1" x14ac:dyDescent="0.25">
      <c r="B85" s="73">
        <v>9</v>
      </c>
      <c r="C85" s="76" t="s">
        <v>127</v>
      </c>
      <c r="D85" s="90"/>
      <c r="E85" s="90"/>
      <c r="F85" s="90"/>
      <c r="G85" s="90"/>
      <c r="H85" s="90"/>
      <c r="I85" s="90"/>
      <c r="J85" s="90"/>
      <c r="K85" s="90"/>
      <c r="L85" s="75"/>
    </row>
    <row r="86" spans="2:12" ht="72" x14ac:dyDescent="0.25">
      <c r="B86" s="73">
        <v>10</v>
      </c>
      <c r="C86" s="76" t="s">
        <v>50</v>
      </c>
      <c r="D86" s="79">
        <f>D77*Arkusz2!C8</f>
        <v>0</v>
      </c>
      <c r="E86" s="89">
        <f>E77*Arkusz2!D8</f>
        <v>0</v>
      </c>
      <c r="F86" s="89">
        <f>F77*Arkusz2!E8</f>
        <v>0</v>
      </c>
      <c r="G86" s="75"/>
      <c r="H86" s="75"/>
      <c r="I86" s="75"/>
      <c r="J86" s="75"/>
      <c r="K86" s="75"/>
      <c r="L86" s="77">
        <f>SUM(D86:F86)</f>
        <v>0</v>
      </c>
    </row>
    <row r="87" spans="2:12" ht="72" x14ac:dyDescent="0.25">
      <c r="B87" s="73">
        <v>11</v>
      </c>
      <c r="C87" s="76" t="s">
        <v>51</v>
      </c>
      <c r="D87" s="79">
        <f>D78*Arkusz2!C9</f>
        <v>0</v>
      </c>
      <c r="E87" s="89">
        <f>E78*Arkusz2!D9</f>
        <v>0</v>
      </c>
      <c r="F87" s="89">
        <f>F78*Arkusz2!E9</f>
        <v>0</v>
      </c>
      <c r="G87" s="75"/>
      <c r="H87" s="75"/>
      <c r="I87" s="75"/>
      <c r="J87" s="75"/>
      <c r="K87" s="75"/>
      <c r="L87" s="77">
        <f>SUM(D87:F87)</f>
        <v>0</v>
      </c>
    </row>
    <row r="88" spans="2:12" ht="72" x14ac:dyDescent="0.25">
      <c r="B88" s="73">
        <v>12</v>
      </c>
      <c r="C88" s="76" t="s">
        <v>52</v>
      </c>
      <c r="D88" s="75"/>
      <c r="E88" s="75"/>
      <c r="F88" s="75"/>
      <c r="G88" s="79">
        <f>G77*Arkusz2!F8</f>
        <v>0</v>
      </c>
      <c r="H88" s="79">
        <f>H77*Arkusz2!G8</f>
        <v>0</v>
      </c>
      <c r="I88" s="89">
        <f>I77*Arkusz2!H8</f>
        <v>0</v>
      </c>
      <c r="J88" s="79">
        <f>J77*Arkusz2!I8</f>
        <v>0</v>
      </c>
      <c r="K88" s="89">
        <f>K77*Arkusz2!J8</f>
        <v>0</v>
      </c>
      <c r="L88" s="77">
        <f>SUM(G88:K88)</f>
        <v>0</v>
      </c>
    </row>
    <row r="89" spans="2:12" ht="72" x14ac:dyDescent="0.25">
      <c r="B89" s="73">
        <v>13</v>
      </c>
      <c r="C89" s="76" t="s">
        <v>53</v>
      </c>
      <c r="D89" s="75"/>
      <c r="E89" s="75"/>
      <c r="F89" s="75"/>
      <c r="G89" s="79">
        <f>G78*Arkusz2!F9</f>
        <v>0</v>
      </c>
      <c r="H89" s="79">
        <f>H78*Arkusz2!G9</f>
        <v>0</v>
      </c>
      <c r="I89" s="79">
        <f>I78*Arkusz2!H9</f>
        <v>0</v>
      </c>
      <c r="J89" s="79">
        <f>J78*Arkusz2!I9</f>
        <v>0</v>
      </c>
      <c r="K89" s="89">
        <f>K78*Arkusz2!J9</f>
        <v>0</v>
      </c>
      <c r="L89" s="77">
        <f>SUM(G89:K89)</f>
        <v>0</v>
      </c>
    </row>
    <row r="90" spans="2:12" ht="60" x14ac:dyDescent="0.25">
      <c r="B90" s="73">
        <v>14</v>
      </c>
      <c r="C90" s="76" t="s">
        <v>54</v>
      </c>
      <c r="D90" s="79">
        <f>D79*Arkusz2!K8</f>
        <v>0</v>
      </c>
      <c r="E90" s="89">
        <f>E79*Arkusz2!L8</f>
        <v>0</v>
      </c>
      <c r="F90" s="89">
        <f>F79*Arkusz2!M8</f>
        <v>0</v>
      </c>
      <c r="G90" s="79">
        <f>G79*Arkusz2!N8</f>
        <v>0</v>
      </c>
      <c r="H90" s="89">
        <f>H79*Arkusz2!O8</f>
        <v>0</v>
      </c>
      <c r="I90" s="89">
        <f>I79*Arkusz2!P8</f>
        <v>0</v>
      </c>
      <c r="J90" s="89">
        <f>J79*Arkusz2!Q8</f>
        <v>0</v>
      </c>
      <c r="K90" s="89">
        <f>K79*Arkusz2!R8</f>
        <v>0</v>
      </c>
      <c r="L90" s="77">
        <f>SUM(D90:K90)</f>
        <v>0</v>
      </c>
    </row>
    <row r="91" spans="2:12" ht="60" x14ac:dyDescent="0.25">
      <c r="B91" s="73">
        <v>15</v>
      </c>
      <c r="C91" s="76" t="s">
        <v>55</v>
      </c>
      <c r="D91" s="79">
        <f>D80*Arkusz2!K9</f>
        <v>0</v>
      </c>
      <c r="E91" s="89">
        <f>E80*Arkusz2!L9</f>
        <v>0</v>
      </c>
      <c r="F91" s="89">
        <f>F80*Arkusz2!M9</f>
        <v>0</v>
      </c>
      <c r="G91" s="79">
        <f>G80*Arkusz2!N9</f>
        <v>0</v>
      </c>
      <c r="H91" s="89">
        <f>H80*Arkusz2!O9</f>
        <v>0</v>
      </c>
      <c r="I91" s="89">
        <f>I80*Arkusz2!P9</f>
        <v>0</v>
      </c>
      <c r="J91" s="89">
        <f>J80*Arkusz2!Q9</f>
        <v>0</v>
      </c>
      <c r="K91" s="89">
        <f>K80*Arkusz2!R9</f>
        <v>0</v>
      </c>
      <c r="L91" s="77">
        <f>SUM(D91:K91)</f>
        <v>0</v>
      </c>
    </row>
    <row r="92" spans="2:12" ht="72" x14ac:dyDescent="0.25">
      <c r="B92" s="73">
        <v>16</v>
      </c>
      <c r="C92" s="76" t="s">
        <v>56</v>
      </c>
      <c r="D92" s="75"/>
      <c r="E92" s="75"/>
      <c r="F92" s="75"/>
      <c r="G92" s="79">
        <f>G81*Arkusz2!S9</f>
        <v>0</v>
      </c>
      <c r="H92" s="89">
        <f>H81*Arkusz2!S9</f>
        <v>0</v>
      </c>
      <c r="I92" s="75"/>
      <c r="J92" s="89">
        <f>J81*Arkusz2!S9</f>
        <v>0</v>
      </c>
      <c r="K92" s="89">
        <f>K81*Arkusz2!S9</f>
        <v>0</v>
      </c>
      <c r="L92" s="77">
        <f>SUM(G92,H92,J92,K92)</f>
        <v>0</v>
      </c>
    </row>
    <row r="93" spans="2:12" ht="96" x14ac:dyDescent="0.25">
      <c r="B93" s="73">
        <v>17</v>
      </c>
      <c r="C93" s="76" t="s">
        <v>57</v>
      </c>
      <c r="D93" s="79">
        <f>D82*Arkusz2!C8</f>
        <v>0</v>
      </c>
      <c r="E93" s="89">
        <f>E82*Arkusz2!D8</f>
        <v>0</v>
      </c>
      <c r="F93" s="89">
        <f>F82*Arkusz2!E8</f>
        <v>0</v>
      </c>
      <c r="G93" s="79">
        <f>G82*Arkusz2!F8</f>
        <v>0</v>
      </c>
      <c r="H93" s="79">
        <f>H82*Arkusz2!G8</f>
        <v>0</v>
      </c>
      <c r="I93" s="79">
        <f>I82*Arkusz2!H8</f>
        <v>0</v>
      </c>
      <c r="J93" s="79">
        <f>J82*Arkusz2!I8</f>
        <v>0</v>
      </c>
      <c r="K93" s="79">
        <f>K82*Arkusz2!J8</f>
        <v>0</v>
      </c>
      <c r="L93" s="77">
        <f>SUM(D93:K93)</f>
        <v>0</v>
      </c>
    </row>
    <row r="94" spans="2:12" ht="96" x14ac:dyDescent="0.25">
      <c r="B94" s="73">
        <v>18</v>
      </c>
      <c r="C94" s="76" t="s">
        <v>58</v>
      </c>
      <c r="D94" s="79">
        <f>D83*Arkusz2!C9</f>
        <v>0</v>
      </c>
      <c r="E94" s="89">
        <f>E83*Arkusz2!D9</f>
        <v>0</v>
      </c>
      <c r="F94" s="89">
        <f>F83*Arkusz2!E9</f>
        <v>0</v>
      </c>
      <c r="G94" s="79">
        <f>G83*Arkusz2!F9</f>
        <v>0</v>
      </c>
      <c r="H94" s="79">
        <f>H83*Arkusz2!G9</f>
        <v>0</v>
      </c>
      <c r="I94" s="89">
        <f>I83*Arkusz2!H9</f>
        <v>0</v>
      </c>
      <c r="J94" s="79">
        <f>J83*Arkusz2!I9</f>
        <v>0</v>
      </c>
      <c r="K94" s="89">
        <f>K83*Arkusz2!J9</f>
        <v>0</v>
      </c>
      <c r="L94" s="77">
        <f t="shared" ref="L94:L96" si="0">SUM(D94:K94)</f>
        <v>0</v>
      </c>
    </row>
    <row r="95" spans="2:12" ht="72" x14ac:dyDescent="0.25">
      <c r="B95" s="73">
        <v>19</v>
      </c>
      <c r="C95" s="76" t="s">
        <v>59</v>
      </c>
      <c r="D95" s="79">
        <f>D84*Arkusz2!K8</f>
        <v>0</v>
      </c>
      <c r="E95" s="89">
        <f>E84*Arkusz2!L8</f>
        <v>0</v>
      </c>
      <c r="F95" s="89">
        <f>F84*Arkusz2!M8</f>
        <v>0</v>
      </c>
      <c r="G95" s="79">
        <f>G84*Arkusz2!N8</f>
        <v>0</v>
      </c>
      <c r="H95" s="89">
        <f>H84*Arkusz2!O8</f>
        <v>0</v>
      </c>
      <c r="I95" s="89">
        <f>I84*Arkusz2!P8</f>
        <v>0</v>
      </c>
      <c r="J95" s="89">
        <f>J84*Arkusz2!Q8</f>
        <v>0</v>
      </c>
      <c r="K95" s="89">
        <f>K84*Arkusz2!R8</f>
        <v>0</v>
      </c>
      <c r="L95" s="77">
        <f t="shared" si="0"/>
        <v>0</v>
      </c>
    </row>
    <row r="96" spans="2:12" ht="72" x14ac:dyDescent="0.25">
      <c r="B96" s="73">
        <v>20</v>
      </c>
      <c r="C96" s="76" t="s">
        <v>60</v>
      </c>
      <c r="D96" s="79">
        <f>D85*Arkusz2!K9</f>
        <v>0</v>
      </c>
      <c r="E96" s="89">
        <f>E85*Arkusz2!L9</f>
        <v>0</v>
      </c>
      <c r="F96" s="89">
        <f>F85*Arkusz2!M9</f>
        <v>0</v>
      </c>
      <c r="G96" s="79">
        <f>G85*Arkusz2!N9</f>
        <v>0</v>
      </c>
      <c r="H96" s="89">
        <f>H85*Arkusz2!O9</f>
        <v>0</v>
      </c>
      <c r="I96" s="89">
        <f>I85*Arkusz2!P9</f>
        <v>0</v>
      </c>
      <c r="J96" s="89">
        <f>J85*Arkusz2!Q9</f>
        <v>0</v>
      </c>
      <c r="K96" s="89">
        <f>K85*Arkusz2!R9</f>
        <v>0</v>
      </c>
      <c r="L96" s="77">
        <f t="shared" si="0"/>
        <v>0</v>
      </c>
    </row>
    <row r="97" spans="2:12" x14ac:dyDescent="0.25">
      <c r="B97" s="73">
        <v>21</v>
      </c>
      <c r="C97" s="76" t="s">
        <v>61</v>
      </c>
      <c r="D97" s="79">
        <f>SUM(D86:D87,D90:D91,D93:D96)</f>
        <v>0</v>
      </c>
      <c r="E97" s="79">
        <f t="shared" ref="E97" si="1">SUM(E86:E87,E90:E91,E93:E96)</f>
        <v>0</v>
      </c>
      <c r="F97" s="79">
        <f>SUM(F86:F87,F90:F91,F93:F96)</f>
        <v>0</v>
      </c>
      <c r="G97" s="79">
        <f>SUM(G88:G96)</f>
        <v>0</v>
      </c>
      <c r="H97" s="79">
        <f>SUM(H88:H96)</f>
        <v>0</v>
      </c>
      <c r="I97" s="79">
        <f>SUM(I88:I91,I93:I96)</f>
        <v>0</v>
      </c>
      <c r="J97" s="79">
        <f>SUM(J88:J96)</f>
        <v>0</v>
      </c>
      <c r="K97" s="79">
        <f>SUM(K88:K96)</f>
        <v>0</v>
      </c>
      <c r="L97" s="77">
        <f>SUM(L86:L96)</f>
        <v>0</v>
      </c>
    </row>
    <row r="98" spans="2:12" ht="24" x14ac:dyDescent="0.25">
      <c r="B98" s="73">
        <v>22</v>
      </c>
      <c r="C98" s="76" t="s">
        <v>62</v>
      </c>
      <c r="D98" s="75"/>
      <c r="E98" s="75"/>
      <c r="F98" s="75"/>
      <c r="G98" s="75"/>
      <c r="H98" s="75"/>
      <c r="I98" s="75"/>
      <c r="J98" s="75"/>
      <c r="K98" s="75"/>
      <c r="L98" s="77">
        <f>ROUNDDOWN(L97*1%,2)</f>
        <v>0</v>
      </c>
    </row>
    <row r="99" spans="2:12" ht="24" x14ac:dyDescent="0.25">
      <c r="B99" s="73">
        <v>23</v>
      </c>
      <c r="C99" s="76" t="s">
        <v>63</v>
      </c>
      <c r="D99" s="75"/>
      <c r="E99" s="75"/>
      <c r="F99" s="75"/>
      <c r="G99" s="75"/>
      <c r="H99" s="75"/>
      <c r="I99" s="75"/>
      <c r="J99" s="75"/>
      <c r="K99" s="75"/>
      <c r="L99" s="77">
        <f>SUM(L97:L98)</f>
        <v>0</v>
      </c>
    </row>
    <row r="100" spans="2:12" x14ac:dyDescent="0.25">
      <c r="B100" s="25"/>
      <c r="C100" s="1"/>
      <c r="D100" s="1"/>
      <c r="E100" s="1"/>
      <c r="F100" s="1"/>
      <c r="G100" s="1"/>
      <c r="H100" s="1"/>
      <c r="I100" s="1"/>
      <c r="J100" s="1"/>
      <c r="K100" s="1"/>
      <c r="L100" s="1"/>
    </row>
    <row r="101" spans="2:12" ht="28.5" customHeight="1" x14ac:dyDescent="0.25">
      <c r="B101" s="30" t="s">
        <v>104</v>
      </c>
      <c r="C101" s="98" t="s">
        <v>113</v>
      </c>
      <c r="D101" s="99"/>
      <c r="E101" s="99"/>
      <c r="F101" s="99"/>
      <c r="G101" s="99"/>
      <c r="H101" s="99"/>
      <c r="I101" s="99"/>
      <c r="J101" s="99"/>
      <c r="K101" s="99"/>
      <c r="L101" s="100"/>
    </row>
    <row r="102" spans="2:12" ht="27.75" customHeight="1" x14ac:dyDescent="0.25">
      <c r="B102" s="30" t="s">
        <v>105</v>
      </c>
      <c r="C102" s="98" t="s">
        <v>114</v>
      </c>
      <c r="D102" s="99"/>
      <c r="E102" s="99"/>
      <c r="F102" s="99"/>
      <c r="G102" s="99"/>
      <c r="H102" s="99"/>
      <c r="I102" s="99"/>
      <c r="J102" s="99"/>
      <c r="K102" s="99"/>
      <c r="L102" s="100"/>
    </row>
    <row r="103" spans="2:12" ht="27.75" customHeight="1" x14ac:dyDescent="0.25">
      <c r="B103" s="30" t="s">
        <v>106</v>
      </c>
      <c r="C103" s="98" t="s">
        <v>115</v>
      </c>
      <c r="D103" s="99"/>
      <c r="E103" s="99"/>
      <c r="F103" s="99"/>
      <c r="G103" s="99"/>
      <c r="H103" s="99"/>
      <c r="I103" s="99"/>
      <c r="J103" s="99"/>
      <c r="K103" s="99"/>
      <c r="L103" s="100"/>
    </row>
    <row r="104" spans="2:12" ht="26.25" customHeight="1" x14ac:dyDescent="0.25">
      <c r="B104" s="30" t="s">
        <v>107</v>
      </c>
      <c r="C104" s="98" t="s">
        <v>116</v>
      </c>
      <c r="D104" s="99"/>
      <c r="E104" s="99"/>
      <c r="F104" s="99"/>
      <c r="G104" s="99"/>
      <c r="H104" s="99"/>
      <c r="I104" s="99"/>
      <c r="J104" s="99"/>
      <c r="K104" s="99"/>
      <c r="L104" s="100"/>
    </row>
    <row r="105" spans="2:12" ht="30" customHeight="1" x14ac:dyDescent="0.25">
      <c r="B105" s="30" t="s">
        <v>108</v>
      </c>
      <c r="C105" s="98" t="s">
        <v>117</v>
      </c>
      <c r="D105" s="99"/>
      <c r="E105" s="99"/>
      <c r="F105" s="99"/>
      <c r="G105" s="99"/>
      <c r="H105" s="99"/>
      <c r="I105" s="99"/>
      <c r="J105" s="99"/>
      <c r="K105" s="99"/>
      <c r="L105" s="100"/>
    </row>
    <row r="106" spans="2:12" ht="48.75" customHeight="1" x14ac:dyDescent="0.25">
      <c r="B106" s="30" t="s">
        <v>109</v>
      </c>
      <c r="C106" s="98" t="s">
        <v>118</v>
      </c>
      <c r="D106" s="99"/>
      <c r="E106" s="99"/>
      <c r="F106" s="99"/>
      <c r="G106" s="99"/>
      <c r="H106" s="99"/>
      <c r="I106" s="99"/>
      <c r="J106" s="99"/>
      <c r="K106" s="99"/>
      <c r="L106" s="100"/>
    </row>
    <row r="107" spans="2:12" ht="52.5" customHeight="1" x14ac:dyDescent="0.25">
      <c r="B107" s="30" t="s">
        <v>110</v>
      </c>
      <c r="C107" s="98" t="s">
        <v>119</v>
      </c>
      <c r="D107" s="99"/>
      <c r="E107" s="99"/>
      <c r="F107" s="99"/>
      <c r="G107" s="99"/>
      <c r="H107" s="99"/>
      <c r="I107" s="99"/>
      <c r="J107" s="99"/>
      <c r="K107" s="99"/>
      <c r="L107" s="100"/>
    </row>
    <row r="108" spans="2:12" ht="45.75" customHeight="1" x14ac:dyDescent="0.25">
      <c r="B108" s="30" t="s">
        <v>111</v>
      </c>
      <c r="C108" s="98" t="s">
        <v>120</v>
      </c>
      <c r="D108" s="99"/>
      <c r="E108" s="99"/>
      <c r="F108" s="99"/>
      <c r="G108" s="99"/>
      <c r="H108" s="99"/>
      <c r="I108" s="99"/>
      <c r="J108" s="99"/>
      <c r="K108" s="99"/>
      <c r="L108" s="100"/>
    </row>
    <row r="109" spans="2:12" ht="45.75" customHeight="1" x14ac:dyDescent="0.25">
      <c r="B109" s="30" t="s">
        <v>112</v>
      </c>
      <c r="C109" s="98" t="s">
        <v>121</v>
      </c>
      <c r="D109" s="99"/>
      <c r="E109" s="99"/>
      <c r="F109" s="99"/>
      <c r="G109" s="99"/>
      <c r="H109" s="99"/>
      <c r="I109" s="99"/>
      <c r="J109" s="99"/>
      <c r="K109" s="99"/>
      <c r="L109" s="100"/>
    </row>
    <row r="110" spans="2:12" x14ac:dyDescent="0.25">
      <c r="B110" s="30"/>
      <c r="C110" s="10"/>
      <c r="D110" s="1"/>
      <c r="E110" s="1"/>
      <c r="F110" s="1"/>
      <c r="G110" s="1"/>
      <c r="H110" s="1"/>
      <c r="I110" s="1"/>
      <c r="J110" s="1"/>
      <c r="K110" s="1"/>
      <c r="L110" s="1"/>
    </row>
    <row r="111" spans="2:12" x14ac:dyDescent="0.25">
      <c r="B111" s="1"/>
      <c r="C111" s="1"/>
      <c r="D111" s="1"/>
      <c r="E111" s="1"/>
      <c r="F111" s="1"/>
      <c r="G111" s="1"/>
      <c r="H111" s="1"/>
      <c r="I111" s="1"/>
      <c r="J111" s="1"/>
      <c r="K111" s="1"/>
      <c r="L111" s="1"/>
    </row>
    <row r="112" spans="2:12" ht="33.75" customHeight="1" x14ac:dyDescent="0.25">
      <c r="B112" s="118" t="s">
        <v>64</v>
      </c>
      <c r="C112" s="118"/>
      <c r="D112" s="118"/>
      <c r="E112" s="118"/>
      <c r="F112" s="118"/>
      <c r="G112" s="118"/>
      <c r="H112" s="118"/>
      <c r="I112" s="118"/>
      <c r="J112" s="118"/>
      <c r="K112" s="118"/>
      <c r="L112" s="1"/>
    </row>
    <row r="113" spans="2:12" x14ac:dyDescent="0.25">
      <c r="B113" s="1"/>
      <c r="C113" s="1"/>
      <c r="D113" s="1"/>
      <c r="E113" s="1"/>
      <c r="F113" s="1"/>
      <c r="G113" s="1"/>
      <c r="H113" s="1"/>
      <c r="I113" s="1"/>
      <c r="J113" s="1"/>
      <c r="K113" s="1"/>
      <c r="L113" s="1"/>
    </row>
    <row r="114" spans="2:12" x14ac:dyDescent="0.25">
      <c r="B114" s="1"/>
      <c r="C114" s="1"/>
      <c r="D114" s="1"/>
      <c r="E114" s="1"/>
      <c r="F114" s="31" t="s">
        <v>65</v>
      </c>
      <c r="G114" s="80">
        <f>SUM(L50,L68,L99)</f>
        <v>0</v>
      </c>
      <c r="H114" s="1" t="s">
        <v>66</v>
      </c>
      <c r="I114" s="1"/>
      <c r="J114" s="1"/>
      <c r="K114" s="1"/>
      <c r="L114" s="1"/>
    </row>
    <row r="115" spans="2:12" x14ac:dyDescent="0.25">
      <c r="B115" s="1"/>
      <c r="C115" s="1"/>
      <c r="D115" s="1"/>
      <c r="E115" s="1"/>
      <c r="F115" s="1"/>
      <c r="G115" s="1"/>
      <c r="H115" s="1"/>
      <c r="I115" s="1"/>
      <c r="J115" s="1"/>
      <c r="K115" s="1"/>
      <c r="L115" s="1"/>
    </row>
    <row r="116" spans="2:12" x14ac:dyDescent="0.25">
      <c r="B116" s="1"/>
      <c r="C116" s="32" t="s">
        <v>67</v>
      </c>
      <c r="D116" s="81"/>
      <c r="E116" s="1"/>
      <c r="F116" s="1"/>
      <c r="G116" s="1"/>
      <c r="H116" s="1"/>
      <c r="I116" s="1"/>
      <c r="J116" s="1"/>
      <c r="K116" s="1"/>
      <c r="L116" s="1"/>
    </row>
    <row r="117" spans="2:12" x14ac:dyDescent="0.25">
      <c r="B117" s="1"/>
      <c r="C117" s="32" t="s">
        <v>68</v>
      </c>
      <c r="D117" s="81"/>
      <c r="E117" s="1"/>
      <c r="F117" s="1"/>
      <c r="G117" s="1"/>
      <c r="H117" s="1"/>
      <c r="I117" s="1"/>
      <c r="J117" s="1"/>
      <c r="K117" s="1"/>
      <c r="L117" s="1"/>
    </row>
    <row r="118" spans="2:12" x14ac:dyDescent="0.25">
      <c r="B118" s="1"/>
      <c r="C118" s="1"/>
      <c r="D118" s="1"/>
      <c r="E118" s="1"/>
      <c r="F118" s="1"/>
      <c r="G118" s="1"/>
      <c r="H118" s="1"/>
      <c r="I118" s="1"/>
      <c r="J118" s="1"/>
      <c r="K118" s="1"/>
      <c r="L118" s="1"/>
    </row>
    <row r="119" spans="2:12" x14ac:dyDescent="0.25">
      <c r="B119" s="1"/>
      <c r="C119" s="1"/>
      <c r="D119" s="1"/>
      <c r="E119" s="1"/>
      <c r="F119" s="1"/>
      <c r="G119" s="1"/>
      <c r="H119" s="1"/>
      <c r="I119" s="1"/>
      <c r="J119" s="1"/>
      <c r="K119" s="1"/>
      <c r="L119" s="1"/>
    </row>
    <row r="120" spans="2:12" x14ac:dyDescent="0.25">
      <c r="B120" s="1"/>
      <c r="C120" s="1"/>
      <c r="D120" s="1"/>
      <c r="E120" s="1"/>
      <c r="F120" s="1"/>
      <c r="G120" s="1"/>
      <c r="H120" s="1"/>
      <c r="I120" s="1"/>
      <c r="J120" s="1"/>
      <c r="K120" s="1"/>
      <c r="L120" s="1"/>
    </row>
    <row r="121" spans="2:12" x14ac:dyDescent="0.25">
      <c r="B121" s="1"/>
      <c r="C121" s="1"/>
      <c r="D121" s="1"/>
      <c r="E121" s="1"/>
      <c r="F121" s="1"/>
      <c r="G121" s="1"/>
      <c r="H121" s="1"/>
      <c r="I121" s="1"/>
      <c r="J121" s="1"/>
      <c r="K121" s="1"/>
      <c r="L121" s="1"/>
    </row>
    <row r="122" spans="2:12" x14ac:dyDescent="0.25">
      <c r="B122" s="1"/>
      <c r="C122" s="33"/>
      <c r="D122" s="1"/>
      <c r="E122" s="1"/>
      <c r="F122" s="1"/>
      <c r="G122" s="1"/>
      <c r="H122" s="1"/>
      <c r="I122" s="1"/>
      <c r="J122" s="1"/>
      <c r="K122" s="1"/>
      <c r="L122" s="1"/>
    </row>
    <row r="123" spans="2:12" x14ac:dyDescent="0.25">
      <c r="B123" s="1"/>
      <c r="C123" s="34" t="s">
        <v>69</v>
      </c>
      <c r="D123" s="1"/>
      <c r="E123" s="1"/>
      <c r="F123" s="1"/>
      <c r="G123" s="1"/>
      <c r="H123" s="1"/>
      <c r="I123" s="1"/>
      <c r="J123" s="1"/>
      <c r="K123" s="1"/>
      <c r="L123" s="1"/>
    </row>
    <row r="124" spans="2:12" x14ac:dyDescent="0.25">
      <c r="B124" s="1"/>
      <c r="C124" s="1"/>
      <c r="D124" s="1"/>
      <c r="E124" s="114" t="s">
        <v>70</v>
      </c>
      <c r="F124" s="114"/>
      <c r="G124" s="114"/>
      <c r="H124" s="1"/>
      <c r="I124" s="1"/>
      <c r="J124" s="1"/>
      <c r="K124" s="1"/>
      <c r="L124" s="1"/>
    </row>
    <row r="125" spans="2:12" ht="49.5" customHeight="1" x14ac:dyDescent="0.25">
      <c r="B125" s="1"/>
      <c r="C125" s="1"/>
      <c r="D125" s="119" t="s">
        <v>122</v>
      </c>
      <c r="E125" s="119"/>
      <c r="F125" s="119"/>
      <c r="G125" s="119"/>
      <c r="H125" s="119"/>
      <c r="I125" s="1"/>
      <c r="J125" s="1"/>
      <c r="K125" s="1"/>
      <c r="L125" s="1"/>
    </row>
    <row r="126" spans="2:12" x14ac:dyDescent="0.25">
      <c r="B126" s="1"/>
      <c r="C126" s="1"/>
      <c r="D126" s="1"/>
      <c r="E126" s="1"/>
      <c r="F126" s="1"/>
      <c r="G126" s="1"/>
      <c r="H126" s="1"/>
      <c r="I126" s="1"/>
      <c r="J126" s="1"/>
      <c r="K126" s="1"/>
      <c r="L126" s="1"/>
    </row>
    <row r="127" spans="2:12" x14ac:dyDescent="0.25">
      <c r="B127" s="1"/>
      <c r="C127" s="1"/>
      <c r="D127" s="1"/>
      <c r="E127" s="1"/>
      <c r="F127" s="1"/>
      <c r="G127" s="1"/>
      <c r="H127" s="1"/>
      <c r="I127" s="1"/>
      <c r="J127" s="1"/>
      <c r="K127" s="1"/>
      <c r="L127" s="1"/>
    </row>
    <row r="128" spans="2:12" x14ac:dyDescent="0.25">
      <c r="B128" s="1"/>
      <c r="C128" s="1"/>
      <c r="D128" s="1"/>
      <c r="E128" s="1"/>
      <c r="F128" s="1"/>
      <c r="G128" s="1"/>
      <c r="H128" s="1"/>
      <c r="I128" s="1"/>
      <c r="J128" s="1"/>
      <c r="K128" s="1"/>
      <c r="L128" s="1"/>
    </row>
    <row r="129" spans="2:12" x14ac:dyDescent="0.25">
      <c r="B129" s="1"/>
      <c r="C129" s="1"/>
      <c r="D129" s="1"/>
      <c r="E129" s="1"/>
      <c r="F129" s="1"/>
      <c r="G129" s="1"/>
      <c r="H129" s="1"/>
      <c r="I129" s="1"/>
      <c r="J129" s="1"/>
      <c r="K129" s="1"/>
      <c r="L129" s="1"/>
    </row>
    <row r="130" spans="2:12" ht="93" customHeight="1" x14ac:dyDescent="0.25">
      <c r="B130" s="1"/>
      <c r="C130" s="120" t="s">
        <v>123</v>
      </c>
      <c r="D130" s="120"/>
      <c r="E130" s="120"/>
      <c r="F130" s="120"/>
      <c r="G130" s="120"/>
      <c r="H130" s="120"/>
      <c r="I130" s="1"/>
      <c r="J130" s="1"/>
      <c r="K130" s="1"/>
      <c r="L130" s="1"/>
    </row>
    <row r="131" spans="2:12" s="93" customFormat="1" x14ac:dyDescent="0.25"/>
    <row r="132" spans="2:12" s="93" customFormat="1" x14ac:dyDescent="0.25"/>
    <row r="133" spans="2:12" s="93" customFormat="1" x14ac:dyDescent="0.25"/>
    <row r="134" spans="2:12" s="93" customFormat="1" x14ac:dyDescent="0.25"/>
    <row r="135" spans="2:12" s="93" customFormat="1" x14ac:dyDescent="0.25"/>
    <row r="136" spans="2:12" s="93" customFormat="1" x14ac:dyDescent="0.25"/>
    <row r="137" spans="2:12" s="93" customFormat="1" x14ac:dyDescent="0.25"/>
    <row r="138" spans="2:12" s="93" customFormat="1" x14ac:dyDescent="0.25"/>
    <row r="139" spans="2:12" s="93" customFormat="1" x14ac:dyDescent="0.25"/>
    <row r="140" spans="2:12" s="93" customFormat="1" x14ac:dyDescent="0.25"/>
    <row r="141" spans="2:12" s="93" customFormat="1" x14ac:dyDescent="0.25"/>
    <row r="142" spans="2:12" s="93" customFormat="1" x14ac:dyDescent="0.25"/>
    <row r="143" spans="2:12" s="93" customFormat="1" x14ac:dyDescent="0.25"/>
    <row r="144" spans="2:12" s="93" customFormat="1" x14ac:dyDescent="0.25"/>
    <row r="145" s="93" customFormat="1" x14ac:dyDescent="0.25"/>
    <row r="146" s="93" customFormat="1" x14ac:dyDescent="0.25"/>
    <row r="147" s="93" customFormat="1" x14ac:dyDescent="0.25"/>
    <row r="148" s="93" customFormat="1" x14ac:dyDescent="0.25"/>
    <row r="149" s="93" customFormat="1" x14ac:dyDescent="0.25"/>
    <row r="150" s="93" customFormat="1" x14ac:dyDescent="0.25"/>
    <row r="151" s="93" customFormat="1" x14ac:dyDescent="0.25"/>
    <row r="152" s="93" customFormat="1" x14ac:dyDescent="0.25"/>
    <row r="153" s="93" customFormat="1" x14ac:dyDescent="0.25"/>
    <row r="154" s="93" customFormat="1" x14ac:dyDescent="0.25"/>
    <row r="155" s="93" customFormat="1" x14ac:dyDescent="0.25"/>
    <row r="156" s="93" customFormat="1" x14ac:dyDescent="0.25"/>
    <row r="157" s="93" customFormat="1" x14ac:dyDescent="0.25"/>
    <row r="158" s="93" customFormat="1" x14ac:dyDescent="0.25"/>
    <row r="159" s="93" customFormat="1" x14ac:dyDescent="0.25"/>
    <row r="160" s="93" customFormat="1" x14ac:dyDescent="0.25"/>
    <row r="161" s="93" customFormat="1" x14ac:dyDescent="0.25"/>
    <row r="162" s="93" customFormat="1" x14ac:dyDescent="0.25"/>
    <row r="163" s="93" customFormat="1" x14ac:dyDescent="0.25"/>
    <row r="164" s="93" customFormat="1" x14ac:dyDescent="0.25"/>
    <row r="165" s="93" customFormat="1" x14ac:dyDescent="0.25"/>
    <row r="166" s="93" customFormat="1" x14ac:dyDescent="0.25"/>
    <row r="167" s="93" customFormat="1" x14ac:dyDescent="0.25"/>
    <row r="168" s="93" customFormat="1" x14ac:dyDescent="0.25"/>
    <row r="169" s="93" customFormat="1" x14ac:dyDescent="0.25"/>
    <row r="170" s="93" customFormat="1" x14ac:dyDescent="0.25"/>
    <row r="171" s="93" customFormat="1" x14ac:dyDescent="0.25"/>
    <row r="172" s="93" customFormat="1" x14ac:dyDescent="0.25"/>
    <row r="173" s="93" customFormat="1" x14ac:dyDescent="0.25"/>
    <row r="174" s="93" customFormat="1" x14ac:dyDescent="0.25"/>
    <row r="175" s="93" customFormat="1" x14ac:dyDescent="0.25"/>
    <row r="176" s="93" customFormat="1" x14ac:dyDescent="0.25"/>
    <row r="177" s="93" customFormat="1" x14ac:dyDescent="0.25"/>
    <row r="178" s="93" customFormat="1" x14ac:dyDescent="0.25"/>
    <row r="179" s="93" customFormat="1" x14ac:dyDescent="0.25"/>
    <row r="180" s="93" customFormat="1" x14ac:dyDescent="0.25"/>
    <row r="181" s="93" customFormat="1" x14ac:dyDescent="0.25"/>
    <row r="182" s="93" customFormat="1" x14ac:dyDescent="0.25"/>
    <row r="183" s="93" customFormat="1" x14ac:dyDescent="0.25"/>
    <row r="184" s="93" customFormat="1" x14ac:dyDescent="0.25"/>
    <row r="185" s="93" customFormat="1" x14ac:dyDescent="0.25"/>
    <row r="186" s="93" customFormat="1" x14ac:dyDescent="0.25"/>
    <row r="187" s="93" customFormat="1" x14ac:dyDescent="0.25"/>
    <row r="188" s="93" customFormat="1" x14ac:dyDescent="0.25"/>
    <row r="189" s="93" customFormat="1" x14ac:dyDescent="0.25"/>
    <row r="190" s="93" customFormat="1" x14ac:dyDescent="0.25"/>
    <row r="191" s="93" customFormat="1" x14ac:dyDescent="0.25"/>
    <row r="192" s="93" customFormat="1" x14ac:dyDescent="0.25"/>
    <row r="193" s="93" customFormat="1" x14ac:dyDescent="0.25"/>
    <row r="194" s="93" customFormat="1" x14ac:dyDescent="0.25"/>
    <row r="195" s="93" customFormat="1" x14ac:dyDescent="0.25"/>
    <row r="196" s="93" customFormat="1" x14ac:dyDescent="0.25"/>
    <row r="197" s="93" customFormat="1" x14ac:dyDescent="0.25"/>
    <row r="198" s="93" customFormat="1" x14ac:dyDescent="0.25"/>
    <row r="199" s="93" customFormat="1" x14ac:dyDescent="0.25"/>
    <row r="200" s="93" customFormat="1" x14ac:dyDescent="0.25"/>
    <row r="201" s="93" customFormat="1" x14ac:dyDescent="0.25"/>
    <row r="202" s="93" customFormat="1" x14ac:dyDescent="0.25"/>
    <row r="203" s="93" customFormat="1" x14ac:dyDescent="0.25"/>
    <row r="204" s="93" customFormat="1" x14ac:dyDescent="0.25"/>
    <row r="205" s="93" customFormat="1" x14ac:dyDescent="0.25"/>
    <row r="206" s="93" customFormat="1" x14ac:dyDescent="0.25"/>
    <row r="207" s="93" customFormat="1" x14ac:dyDescent="0.25"/>
    <row r="208" s="93" customFormat="1" x14ac:dyDescent="0.25"/>
    <row r="209" s="93" customFormat="1" x14ac:dyDescent="0.25"/>
    <row r="210" s="93" customFormat="1" x14ac:dyDescent="0.25"/>
    <row r="211" s="93" customFormat="1" x14ac:dyDescent="0.25"/>
    <row r="212" s="93" customFormat="1" x14ac:dyDescent="0.25"/>
    <row r="213" s="93" customFormat="1" x14ac:dyDescent="0.25"/>
    <row r="214" s="93" customFormat="1" x14ac:dyDescent="0.25"/>
    <row r="215" s="93" customFormat="1" x14ac:dyDescent="0.25"/>
    <row r="216" s="93" customFormat="1" x14ac:dyDescent="0.25"/>
    <row r="217" s="93" customFormat="1" x14ac:dyDescent="0.25"/>
    <row r="218" s="93" customFormat="1" x14ac:dyDescent="0.25"/>
    <row r="219" s="93" customFormat="1" x14ac:dyDescent="0.25"/>
    <row r="220" s="93" customFormat="1" x14ac:dyDescent="0.25"/>
    <row r="221" s="93" customFormat="1" x14ac:dyDescent="0.25"/>
    <row r="222" s="93" customFormat="1" x14ac:dyDescent="0.25"/>
    <row r="223" s="93" customFormat="1" x14ac:dyDescent="0.25"/>
    <row r="224" s="93" customFormat="1" x14ac:dyDescent="0.25"/>
    <row r="225" s="93" customFormat="1" x14ac:dyDescent="0.25"/>
    <row r="226" s="93" customFormat="1" x14ac:dyDescent="0.25"/>
    <row r="227" s="93" customFormat="1" x14ac:dyDescent="0.25"/>
    <row r="228" s="93" customFormat="1" x14ac:dyDescent="0.25"/>
    <row r="229" s="93" customFormat="1" x14ac:dyDescent="0.25"/>
    <row r="230" s="93" customFormat="1" x14ac:dyDescent="0.25"/>
    <row r="231" s="93" customFormat="1" x14ac:dyDescent="0.25"/>
    <row r="232" s="93" customFormat="1" x14ac:dyDescent="0.25"/>
    <row r="233" s="93" customFormat="1" x14ac:dyDescent="0.25"/>
    <row r="234" s="93" customFormat="1" x14ac:dyDescent="0.25"/>
    <row r="235" s="93" customFormat="1" x14ac:dyDescent="0.25"/>
    <row r="236" s="93" customFormat="1" x14ac:dyDescent="0.25"/>
    <row r="237" s="93" customFormat="1" x14ac:dyDescent="0.25"/>
    <row r="238" s="93" customFormat="1" x14ac:dyDescent="0.25"/>
    <row r="239" s="93" customFormat="1" x14ac:dyDescent="0.25"/>
    <row r="240" s="93" customFormat="1" x14ac:dyDescent="0.25"/>
    <row r="241" s="93" customFormat="1" x14ac:dyDescent="0.25"/>
    <row r="242" s="93" customFormat="1" x14ac:dyDescent="0.25"/>
    <row r="243" s="93" customFormat="1" x14ac:dyDescent="0.25"/>
    <row r="244" s="93" customFormat="1" x14ac:dyDescent="0.25"/>
  </sheetData>
  <protectedRanges>
    <protectedRange sqref="J92:K92" name="Rozstęp36"/>
    <protectedRange sqref="D90:F91" name="Rozstęp34"/>
    <protectedRange sqref="D86:F87" name="Rozstęp32"/>
    <protectedRange sqref="D66:K66" name="Rozstęp26"/>
    <protectedRange sqref="E47:F47" name="Rozstęp24"/>
    <protectedRange sqref="H46:I47" name="Rozstęp22"/>
    <protectedRange sqref="K44" name="Rozstęp20"/>
    <protectedRange sqref="E43:F43" name="Rozstęp18"/>
    <protectedRange sqref="H42:I42" name="Rozstęp16"/>
    <protectedRange sqref="J40" name="Rozstęp14"/>
    <protectedRange sqref="D39" name="Rozstęp12"/>
    <protectedRange sqref="D34:K38 D65:K65 D77:K85" name="Rozstęp6"/>
    <protectedRange sqref="B15:B23" name="Rozstęp4"/>
    <protectedRange sqref="F4:J4" name="Rozstęp2"/>
    <protectedRange sqref="F2:L2" name="Rozstęp1"/>
    <protectedRange sqref="B12:F12" name="Rozstęp3"/>
    <protectedRange sqref="D31:G31" name="Rozstęp5"/>
    <protectedRange sqref="G40" name="Rozstęp13"/>
    <protectedRange sqref="E41:F41" name="Rozstęp15"/>
    <protectedRange sqref="K42" name="Rozstęp17"/>
    <protectedRange sqref="H44:I44" name="Rozstęp19"/>
    <protectedRange sqref="E45:F45" name="Rozstęp21"/>
    <protectedRange sqref="K46:K47" name="Rozstęp23"/>
    <protectedRange sqref="D62:G62" name="Rozstęp25"/>
    <protectedRange sqref="D74:G74" name="Rozstęp27"/>
    <protectedRange sqref="G88:K91" name="Rozstęp33"/>
    <protectedRange sqref="G92:H92" name="Rozstęp35"/>
    <protectedRange sqref="D93:K96" name="Rozstęp37"/>
    <protectedRange sqref="C122" name="Rozstęp39"/>
  </protectedRanges>
  <mergeCells count="46">
    <mergeCell ref="D62:G62"/>
    <mergeCell ref="C105:L105"/>
    <mergeCell ref="C106:L106"/>
    <mergeCell ref="C107:L107"/>
    <mergeCell ref="C108:L108"/>
    <mergeCell ref="C109:L109"/>
    <mergeCell ref="B112:K112"/>
    <mergeCell ref="E124:G124"/>
    <mergeCell ref="D125:H125"/>
    <mergeCell ref="C130:H130"/>
    <mergeCell ref="B2:D2"/>
    <mergeCell ref="F2:L2"/>
    <mergeCell ref="B4:D4"/>
    <mergeCell ref="F4:J4"/>
    <mergeCell ref="B6:D6"/>
    <mergeCell ref="B9:L9"/>
    <mergeCell ref="C54:L54"/>
    <mergeCell ref="C55:L55"/>
    <mergeCell ref="C56:L56"/>
    <mergeCell ref="C57:L57"/>
    <mergeCell ref="C52:H52"/>
    <mergeCell ref="B24:C24"/>
    <mergeCell ref="B29:L29"/>
    <mergeCell ref="A15:F23"/>
    <mergeCell ref="B12:F12"/>
    <mergeCell ref="B31:B32"/>
    <mergeCell ref="C31:C32"/>
    <mergeCell ref="D31:G31"/>
    <mergeCell ref="H31:K31"/>
    <mergeCell ref="L31:L32"/>
    <mergeCell ref="C58:L58"/>
    <mergeCell ref="C101:L101"/>
    <mergeCell ref="C102:L102"/>
    <mergeCell ref="C103:L103"/>
    <mergeCell ref="C104:L104"/>
    <mergeCell ref="H62:K62"/>
    <mergeCell ref="L62:L63"/>
    <mergeCell ref="C70:H70"/>
    <mergeCell ref="B72:L72"/>
    <mergeCell ref="B74:B75"/>
    <mergeCell ref="C74:C75"/>
    <mergeCell ref="D74:G74"/>
    <mergeCell ref="H74:K74"/>
    <mergeCell ref="L74:L75"/>
    <mergeCell ref="B62:B63"/>
    <mergeCell ref="C62:C63"/>
  </mergeCells>
  <dataValidations count="1">
    <dataValidation type="date" operator="greaterThan" allowBlank="1" showInputMessage="1" showErrorMessage="1" sqref="C122" xr:uid="{00000000-0002-0000-0000-000000000000}">
      <formula1>44927</formula1>
    </dataValidation>
  </dataValidations>
  <pageMargins left="0.7" right="0.7" top="0.75" bottom="0.75" header="0.3" footer="0.3"/>
  <pageSetup paperSize="9" scale="52" fitToHeight="0" orientation="landscape" verticalDpi="4294967295"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1</xdr:col>
                    <xdr:colOff>152400</xdr:colOff>
                    <xdr:row>14</xdr:row>
                    <xdr:rowOff>66675</xdr:rowOff>
                  </from>
                  <to>
                    <xdr:col>3</xdr:col>
                    <xdr:colOff>219075</xdr:colOff>
                    <xdr:row>14</xdr:row>
                    <xdr:rowOff>314325</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1</xdr:col>
                    <xdr:colOff>152400</xdr:colOff>
                    <xdr:row>15</xdr:row>
                    <xdr:rowOff>28575</xdr:rowOff>
                  </from>
                  <to>
                    <xdr:col>2</xdr:col>
                    <xdr:colOff>3886200</xdr:colOff>
                    <xdr:row>15</xdr:row>
                    <xdr:rowOff>314325</xdr:rowOff>
                  </to>
                </anchor>
              </controlPr>
            </control>
          </mc:Choice>
        </mc:AlternateContent>
        <mc:AlternateContent xmlns:mc="http://schemas.openxmlformats.org/markup-compatibility/2006">
          <mc:Choice Requires="x14">
            <control shapeId="1029" r:id="rId6" name="Option Button 5">
              <controlPr defaultSize="0" autoFill="0" autoLine="0" autoPict="0">
                <anchor moveWithCells="1">
                  <from>
                    <xdr:col>1</xdr:col>
                    <xdr:colOff>142875</xdr:colOff>
                    <xdr:row>16</xdr:row>
                    <xdr:rowOff>47625</xdr:rowOff>
                  </from>
                  <to>
                    <xdr:col>2</xdr:col>
                    <xdr:colOff>1905000</xdr:colOff>
                    <xdr:row>16</xdr:row>
                    <xdr:rowOff>314325</xdr:rowOff>
                  </to>
                </anchor>
              </controlPr>
            </control>
          </mc:Choice>
        </mc:AlternateContent>
        <mc:AlternateContent xmlns:mc="http://schemas.openxmlformats.org/markup-compatibility/2006">
          <mc:Choice Requires="x14">
            <control shapeId="1030" r:id="rId7" name="Option Button 6">
              <controlPr defaultSize="0" autoFill="0" autoLine="0" autoPict="0">
                <anchor moveWithCells="1">
                  <from>
                    <xdr:col>1</xdr:col>
                    <xdr:colOff>142875</xdr:colOff>
                    <xdr:row>17</xdr:row>
                    <xdr:rowOff>38100</xdr:rowOff>
                  </from>
                  <to>
                    <xdr:col>2</xdr:col>
                    <xdr:colOff>2962275</xdr:colOff>
                    <xdr:row>18</xdr:row>
                    <xdr:rowOff>9525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xdr:col>
                    <xdr:colOff>142875</xdr:colOff>
                    <xdr:row>18</xdr:row>
                    <xdr:rowOff>0</xdr:rowOff>
                  </from>
                  <to>
                    <xdr:col>4</xdr:col>
                    <xdr:colOff>866775</xdr:colOff>
                    <xdr:row>18</xdr:row>
                    <xdr:rowOff>314325</xdr:rowOff>
                  </to>
                </anchor>
              </controlPr>
            </control>
          </mc:Choice>
        </mc:AlternateContent>
        <mc:AlternateContent xmlns:mc="http://schemas.openxmlformats.org/markup-compatibility/2006">
          <mc:Choice Requires="x14">
            <control shapeId="1033" r:id="rId9" name="Option Button 9">
              <controlPr defaultSize="0" autoFill="0" autoLine="0" autoPict="0">
                <anchor moveWithCells="1">
                  <from>
                    <xdr:col>1</xdr:col>
                    <xdr:colOff>142875</xdr:colOff>
                    <xdr:row>18</xdr:row>
                    <xdr:rowOff>295275</xdr:rowOff>
                  </from>
                  <to>
                    <xdr:col>9</xdr:col>
                    <xdr:colOff>504825</xdr:colOff>
                    <xdr:row>19</xdr:row>
                    <xdr:rowOff>371475</xdr:rowOff>
                  </to>
                </anchor>
              </controlPr>
            </control>
          </mc:Choice>
        </mc:AlternateContent>
        <mc:AlternateContent xmlns:mc="http://schemas.openxmlformats.org/markup-compatibility/2006">
          <mc:Choice Requires="x14">
            <control shapeId="1034" r:id="rId10" name="Option Button 10">
              <controlPr defaultSize="0" autoFill="0" autoLine="0" autoPict="0">
                <anchor moveWithCells="1">
                  <from>
                    <xdr:col>1</xdr:col>
                    <xdr:colOff>142875</xdr:colOff>
                    <xdr:row>19</xdr:row>
                    <xdr:rowOff>361950</xdr:rowOff>
                  </from>
                  <to>
                    <xdr:col>3</xdr:col>
                    <xdr:colOff>257175</xdr:colOff>
                    <xdr:row>20</xdr:row>
                    <xdr:rowOff>180975</xdr:rowOff>
                  </to>
                </anchor>
              </controlPr>
            </control>
          </mc:Choice>
        </mc:AlternateContent>
        <mc:AlternateContent xmlns:mc="http://schemas.openxmlformats.org/markup-compatibility/2006">
          <mc:Choice Requires="x14">
            <control shapeId="1035" r:id="rId11" name="Option Button 11">
              <controlPr defaultSize="0" autoFill="0" autoLine="0" autoPict="0">
                <anchor moveWithCells="1">
                  <from>
                    <xdr:col>1</xdr:col>
                    <xdr:colOff>142875</xdr:colOff>
                    <xdr:row>20</xdr:row>
                    <xdr:rowOff>180975</xdr:rowOff>
                  </from>
                  <to>
                    <xdr:col>3</xdr:col>
                    <xdr:colOff>247650</xdr:colOff>
                    <xdr:row>21</xdr:row>
                    <xdr:rowOff>171450</xdr:rowOff>
                  </to>
                </anchor>
              </controlPr>
            </control>
          </mc:Choice>
        </mc:AlternateContent>
        <mc:AlternateContent xmlns:mc="http://schemas.openxmlformats.org/markup-compatibility/2006">
          <mc:Choice Requires="x14">
            <control shapeId="1036" r:id="rId12" name="Option Button 12">
              <controlPr defaultSize="0" autoFill="0" autoLine="0" autoPict="0">
                <anchor moveWithCells="1">
                  <from>
                    <xdr:col>1</xdr:col>
                    <xdr:colOff>133350</xdr:colOff>
                    <xdr:row>21</xdr:row>
                    <xdr:rowOff>171450</xdr:rowOff>
                  </from>
                  <to>
                    <xdr:col>3</xdr:col>
                    <xdr:colOff>228600</xdr:colOff>
                    <xdr:row>22</xdr:row>
                    <xdr:rowOff>171450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errorTitle="Uwaga" error="Wpisz właściwe lub wybierz z listy" promptTitle="Uwaga" prompt="Wybierz z listy rozwijanej" xr:uid="{00000000-0002-0000-0000-000001000000}">
          <x14:formula1>
            <xm:f>Arkusz2!$A$1:$A$3</xm:f>
          </x14:formula1>
          <xm:sqref>B12:F12</xm:sqref>
        </x14:dataValidation>
        <x14:dataValidation type="list" allowBlank="1" showInputMessage="1" showErrorMessage="1" errorTitle="Uwaga" error="Należy wybrać właściwy z listy rozwijanej" promptTitle="Uwaga" prompt="Należy wybrać właściwy wiersz z listy rozwijanej" xr:uid="{00000000-0002-0000-0000-000002000000}">
          <x14:formula1>
            <xm:f>Arkusz2!$B$1:$B$2</xm:f>
          </x14:formula1>
          <xm:sqref>D74:G74 D62:G62 D31:G31</xm:sqref>
        </x14:dataValidation>
        <x14:dataValidation type="custom" allowBlank="1" showInputMessage="1" showErrorMessage="1" error="Kwota nie może być wyższa od iloczynu liczby uczniów oraz kwoty na ucznia i wskaźnika" xr:uid="{00000000-0002-0000-0000-000003000000}">
          <x14:formula1>
            <xm:f>D39&lt;=Arkusz2!C45</xm:f>
          </x14:formula1>
          <xm:sqref>D39:K47</xm:sqref>
        </x14:dataValidation>
        <x14:dataValidation type="custom" allowBlank="1" showInputMessage="1" showErrorMessage="1" error="Kwota nie może być wyższa od iloczynu liczby uczniów oraz kwoty na ucznia i wskaźnika" xr:uid="{00000000-0002-0000-0000-000004000000}">
          <x14:formula1>
            <xm:f>D66&lt;=Arkusz2!C56</xm:f>
          </x14:formula1>
          <xm:sqref>D66:K66</xm:sqref>
        </x14:dataValidation>
        <x14:dataValidation type="custom" allowBlank="1" showInputMessage="1" showErrorMessage="1" error="Kwota nie może być wyższa od iloczynu liczby uczniów oraz kwoty na ucznia i wskaźnika" xr:uid="{00000000-0002-0000-0000-000005000000}">
          <x14:formula1>
            <xm:f>D86&lt;=Arkusz2!C67</xm:f>
          </x14:formula1>
          <xm:sqref>D86:K96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77"/>
  <sheetViews>
    <sheetView workbookViewId="0">
      <selection activeCell="C8" sqref="C8"/>
    </sheetView>
  </sheetViews>
  <sheetFormatPr defaultRowHeight="15" x14ac:dyDescent="0.25"/>
  <cols>
    <col min="1" max="1" width="31.5703125" style="35" customWidth="1"/>
    <col min="2" max="2" width="35.42578125" style="35" customWidth="1"/>
    <col min="3" max="10" width="10" style="35" customWidth="1"/>
    <col min="11" max="16384" width="9.140625" style="35"/>
  </cols>
  <sheetData>
    <row r="1" spans="1:19" x14ac:dyDescent="0.25">
      <c r="A1" s="35" t="s">
        <v>71</v>
      </c>
      <c r="B1" s="35" t="s">
        <v>134</v>
      </c>
    </row>
    <row r="2" spans="1:19" x14ac:dyDescent="0.25">
      <c r="A2" s="35" t="s">
        <v>72</v>
      </c>
      <c r="B2" s="35" t="s">
        <v>135</v>
      </c>
      <c r="I2" s="35">
        <v>1</v>
      </c>
    </row>
    <row r="3" spans="1:19" x14ac:dyDescent="0.25">
      <c r="A3" s="35" t="s">
        <v>73</v>
      </c>
    </row>
    <row r="6" spans="1:19" x14ac:dyDescent="0.25">
      <c r="B6" s="36" t="s">
        <v>74</v>
      </c>
      <c r="C6" s="37">
        <v>89.1</v>
      </c>
      <c r="D6" s="37">
        <v>89.1</v>
      </c>
      <c r="E6" s="37">
        <v>89.1</v>
      </c>
      <c r="F6" s="37">
        <v>166.32</v>
      </c>
      <c r="G6" s="37">
        <v>213.84</v>
      </c>
      <c r="H6" s="37">
        <v>213.84</v>
      </c>
      <c r="I6" s="37">
        <v>297</v>
      </c>
      <c r="J6" s="37">
        <v>297</v>
      </c>
      <c r="K6" s="38">
        <v>49.5</v>
      </c>
      <c r="L6" s="38">
        <v>49.5</v>
      </c>
      <c r="M6" s="38">
        <v>49.5</v>
      </c>
      <c r="N6" s="38">
        <v>24.75</v>
      </c>
      <c r="O6" s="38">
        <v>24.75</v>
      </c>
      <c r="P6" s="38">
        <v>24.75</v>
      </c>
      <c r="Q6" s="38">
        <v>24.75</v>
      </c>
      <c r="R6" s="38">
        <v>24.75</v>
      </c>
      <c r="S6" s="39">
        <v>24.75</v>
      </c>
    </row>
    <row r="7" spans="1:19" x14ac:dyDescent="0.25">
      <c r="A7" s="40"/>
      <c r="B7" s="36" t="s">
        <v>75</v>
      </c>
      <c r="C7" s="37">
        <v>98.01</v>
      </c>
      <c r="D7" s="37">
        <v>98.01</v>
      </c>
      <c r="E7" s="37">
        <v>98.01</v>
      </c>
      <c r="F7" s="37">
        <v>183.15</v>
      </c>
      <c r="G7" s="37">
        <v>235.62</v>
      </c>
      <c r="H7" s="37">
        <v>235.62</v>
      </c>
      <c r="I7" s="37">
        <v>326.7</v>
      </c>
      <c r="J7" s="37">
        <v>326.7</v>
      </c>
      <c r="K7" s="38">
        <v>54.45</v>
      </c>
      <c r="L7" s="38">
        <v>54.45</v>
      </c>
      <c r="M7" s="38">
        <v>54.45</v>
      </c>
      <c r="N7" s="38">
        <v>27.23</v>
      </c>
      <c r="O7" s="38">
        <v>27.23</v>
      </c>
      <c r="P7" s="38">
        <v>27.23</v>
      </c>
      <c r="Q7" s="38">
        <v>27.23</v>
      </c>
      <c r="R7" s="38">
        <v>27.23</v>
      </c>
      <c r="S7" s="39">
        <v>24.75</v>
      </c>
    </row>
    <row r="8" spans="1:19" x14ac:dyDescent="0.25">
      <c r="A8" s="40"/>
      <c r="B8" s="36" t="s">
        <v>92</v>
      </c>
      <c r="C8" s="37">
        <f>INDEX(C30:C38,$I$2)</f>
        <v>249.48</v>
      </c>
      <c r="D8" s="37">
        <f t="shared" ref="D8:S8" si="0">INDEX(D30:D38,$I$2)</f>
        <v>249.48</v>
      </c>
      <c r="E8" s="37">
        <f t="shared" si="0"/>
        <v>249.48</v>
      </c>
      <c r="F8" s="37">
        <f t="shared" si="0"/>
        <v>349.27</v>
      </c>
      <c r="G8" s="37">
        <f t="shared" si="0"/>
        <v>449.06</v>
      </c>
      <c r="H8" s="37">
        <f t="shared" si="0"/>
        <v>449.06</v>
      </c>
      <c r="I8" s="37">
        <f t="shared" si="0"/>
        <v>623.70000000000005</v>
      </c>
      <c r="J8" s="37">
        <f t="shared" si="0"/>
        <v>623.70000000000005</v>
      </c>
      <c r="K8" s="38">
        <f t="shared" si="0"/>
        <v>123.75</v>
      </c>
      <c r="L8" s="71">
        <f t="shared" si="0"/>
        <v>123.75</v>
      </c>
      <c r="M8" s="71">
        <f t="shared" si="0"/>
        <v>123.75</v>
      </c>
      <c r="N8" s="71">
        <f t="shared" si="0"/>
        <v>61.88</v>
      </c>
      <c r="O8" s="71">
        <f t="shared" si="0"/>
        <v>61.88</v>
      </c>
      <c r="P8" s="71">
        <f t="shared" si="0"/>
        <v>61.88</v>
      </c>
      <c r="Q8" s="71">
        <f t="shared" si="0"/>
        <v>61.88</v>
      </c>
      <c r="R8" s="71">
        <f t="shared" si="0"/>
        <v>61.88</v>
      </c>
      <c r="S8" s="39">
        <f t="shared" si="0"/>
        <v>51.98</v>
      </c>
    </row>
    <row r="9" spans="1:19" x14ac:dyDescent="0.25">
      <c r="A9" s="40"/>
      <c r="B9" s="36" t="s">
        <v>93</v>
      </c>
      <c r="C9" s="37">
        <f>INDEX(C21:C29,$I$2)</f>
        <v>274.43</v>
      </c>
      <c r="D9" s="72">
        <f t="shared" ref="D9:S9" si="1">INDEX(D21:D29,$I$2)</f>
        <v>274.43</v>
      </c>
      <c r="E9" s="72">
        <f t="shared" si="1"/>
        <v>274.43</v>
      </c>
      <c r="F9" s="72">
        <f t="shared" si="1"/>
        <v>384.62</v>
      </c>
      <c r="G9" s="72">
        <f t="shared" si="1"/>
        <v>494.8</v>
      </c>
      <c r="H9" s="72">
        <f t="shared" si="1"/>
        <v>494.8</v>
      </c>
      <c r="I9" s="72">
        <f t="shared" si="1"/>
        <v>686.07</v>
      </c>
      <c r="J9" s="72">
        <f t="shared" si="1"/>
        <v>686.07</v>
      </c>
      <c r="K9" s="38">
        <f t="shared" si="1"/>
        <v>136.13</v>
      </c>
      <c r="L9" s="71">
        <f t="shared" si="1"/>
        <v>136.13</v>
      </c>
      <c r="M9" s="71">
        <f t="shared" si="1"/>
        <v>136.13</v>
      </c>
      <c r="N9" s="71">
        <f t="shared" si="1"/>
        <v>68.08</v>
      </c>
      <c r="O9" s="71">
        <f t="shared" si="1"/>
        <v>68.08</v>
      </c>
      <c r="P9" s="71">
        <f t="shared" si="1"/>
        <v>68.08</v>
      </c>
      <c r="Q9" s="71">
        <f t="shared" si="1"/>
        <v>68.08</v>
      </c>
      <c r="R9" s="71">
        <f t="shared" si="1"/>
        <v>68.08</v>
      </c>
      <c r="S9" s="39">
        <f t="shared" si="1"/>
        <v>51.98</v>
      </c>
    </row>
    <row r="10" spans="1:19" ht="36" x14ac:dyDescent="0.25">
      <c r="A10" s="40"/>
      <c r="B10" s="36"/>
      <c r="C10" s="41" t="s">
        <v>12</v>
      </c>
      <c r="D10" s="42" t="s">
        <v>13</v>
      </c>
      <c r="E10" s="42" t="s">
        <v>14</v>
      </c>
      <c r="F10" s="42" t="s">
        <v>15</v>
      </c>
      <c r="G10" s="42" t="s">
        <v>16</v>
      </c>
      <c r="H10" s="42" t="s">
        <v>17</v>
      </c>
      <c r="I10" s="42" t="s">
        <v>18</v>
      </c>
      <c r="J10" s="42" t="s">
        <v>76</v>
      </c>
      <c r="K10" s="43" t="s">
        <v>12</v>
      </c>
      <c r="L10" s="44" t="s">
        <v>13</v>
      </c>
      <c r="M10" s="44" t="s">
        <v>14</v>
      </c>
      <c r="N10" s="44" t="s">
        <v>15</v>
      </c>
      <c r="O10" s="44" t="s">
        <v>16</v>
      </c>
      <c r="P10" s="44" t="s">
        <v>17</v>
      </c>
      <c r="Q10" s="44" t="s">
        <v>18</v>
      </c>
      <c r="R10" s="44" t="s">
        <v>76</v>
      </c>
      <c r="S10" s="45" t="s">
        <v>77</v>
      </c>
    </row>
    <row r="11" spans="1:19" ht="15.75" thickBot="1" x14ac:dyDescent="0.3">
      <c r="A11" s="40"/>
      <c r="B11" s="36"/>
      <c r="C11" s="46" t="s">
        <v>78</v>
      </c>
      <c r="D11" s="46" t="s">
        <v>78</v>
      </c>
      <c r="E11" s="46" t="s">
        <v>78</v>
      </c>
      <c r="F11" s="46" t="s">
        <v>78</v>
      </c>
      <c r="G11" s="46" t="s">
        <v>78</v>
      </c>
      <c r="H11" s="46" t="s">
        <v>78</v>
      </c>
      <c r="I11" s="46" t="s">
        <v>78</v>
      </c>
      <c r="J11" s="46" t="s">
        <v>78</v>
      </c>
      <c r="K11" s="47" t="s">
        <v>79</v>
      </c>
      <c r="L11" s="47" t="s">
        <v>79</v>
      </c>
      <c r="M11" s="47" t="s">
        <v>79</v>
      </c>
      <c r="N11" s="47" t="s">
        <v>79</v>
      </c>
      <c r="O11" s="47" t="s">
        <v>79</v>
      </c>
      <c r="P11" s="47" t="s">
        <v>79</v>
      </c>
      <c r="Q11" s="47" t="s">
        <v>79</v>
      </c>
      <c r="R11" s="47" t="s">
        <v>79</v>
      </c>
      <c r="S11" s="48" t="s">
        <v>80</v>
      </c>
    </row>
    <row r="12" spans="1:19" x14ac:dyDescent="0.25">
      <c r="A12" s="121" t="s">
        <v>81</v>
      </c>
      <c r="B12" s="49" t="s">
        <v>82</v>
      </c>
      <c r="C12" s="50">
        <v>2.8</v>
      </c>
      <c r="D12" s="50">
        <v>2.8</v>
      </c>
      <c r="E12" s="50">
        <v>2.8</v>
      </c>
      <c r="F12" s="50">
        <v>2.1</v>
      </c>
      <c r="G12" s="50">
        <v>2.1</v>
      </c>
      <c r="H12" s="50">
        <v>2.1</v>
      </c>
      <c r="I12" s="50">
        <v>2.1</v>
      </c>
      <c r="J12" s="50">
        <v>2.1</v>
      </c>
      <c r="K12" s="51">
        <v>2.5</v>
      </c>
      <c r="L12" s="51">
        <v>2.5</v>
      </c>
      <c r="M12" s="51">
        <v>2.5</v>
      </c>
      <c r="N12" s="51">
        <v>2.5</v>
      </c>
      <c r="O12" s="51">
        <v>2.5</v>
      </c>
      <c r="P12" s="51">
        <v>2.5</v>
      </c>
      <c r="Q12" s="51">
        <v>2.5</v>
      </c>
      <c r="R12" s="51">
        <v>2.5</v>
      </c>
      <c r="S12" s="52">
        <v>2.1</v>
      </c>
    </row>
    <row r="13" spans="1:19" x14ac:dyDescent="0.25">
      <c r="A13" s="121"/>
      <c r="B13" s="53" t="s">
        <v>83</v>
      </c>
      <c r="C13" s="54">
        <v>2</v>
      </c>
      <c r="D13" s="54">
        <v>2</v>
      </c>
      <c r="E13" s="54">
        <v>2</v>
      </c>
      <c r="F13" s="54">
        <v>2</v>
      </c>
      <c r="G13" s="54">
        <v>2</v>
      </c>
      <c r="H13" s="54">
        <v>2</v>
      </c>
      <c r="I13" s="54">
        <v>2</v>
      </c>
      <c r="J13" s="54">
        <v>2</v>
      </c>
      <c r="K13" s="55">
        <v>2.8</v>
      </c>
      <c r="L13" s="55">
        <v>2.8</v>
      </c>
      <c r="M13" s="55">
        <v>2.8</v>
      </c>
      <c r="N13" s="55">
        <v>2.8</v>
      </c>
      <c r="O13" s="55">
        <v>2.8</v>
      </c>
      <c r="P13" s="55">
        <v>2.8</v>
      </c>
      <c r="Q13" s="55">
        <v>2.8</v>
      </c>
      <c r="R13" s="55">
        <v>2.8</v>
      </c>
      <c r="S13" s="56">
        <v>1</v>
      </c>
    </row>
    <row r="14" spans="1:19" x14ac:dyDescent="0.25">
      <c r="A14" s="121"/>
      <c r="B14" s="53" t="s">
        <v>84</v>
      </c>
      <c r="C14" s="54">
        <v>2.8</v>
      </c>
      <c r="D14" s="54">
        <v>2.8</v>
      </c>
      <c r="E14" s="54">
        <v>2.8</v>
      </c>
      <c r="F14" s="54">
        <v>2.1</v>
      </c>
      <c r="G14" s="54">
        <v>2.1</v>
      </c>
      <c r="H14" s="54">
        <v>2.1</v>
      </c>
      <c r="I14" s="54">
        <v>2.1</v>
      </c>
      <c r="J14" s="54">
        <v>2.1</v>
      </c>
      <c r="K14" s="55">
        <v>2.8</v>
      </c>
      <c r="L14" s="55">
        <v>2.8</v>
      </c>
      <c r="M14" s="55">
        <v>2.8</v>
      </c>
      <c r="N14" s="55">
        <v>2.8</v>
      </c>
      <c r="O14" s="55">
        <v>2.8</v>
      </c>
      <c r="P14" s="55">
        <v>2.8</v>
      </c>
      <c r="Q14" s="55">
        <v>2.8</v>
      </c>
      <c r="R14" s="55">
        <v>2.8</v>
      </c>
      <c r="S14" s="56">
        <v>2.1</v>
      </c>
    </row>
    <row r="15" spans="1:19" x14ac:dyDescent="0.25">
      <c r="A15" s="121"/>
      <c r="B15" s="53" t="s">
        <v>85</v>
      </c>
      <c r="C15" s="54">
        <v>2.8</v>
      </c>
      <c r="D15" s="54">
        <v>2.8</v>
      </c>
      <c r="E15" s="54">
        <v>2.8</v>
      </c>
      <c r="F15" s="54">
        <v>2.1</v>
      </c>
      <c r="G15" s="54">
        <v>2.1</v>
      </c>
      <c r="H15" s="54">
        <v>2.1</v>
      </c>
      <c r="I15" s="54">
        <v>2.1</v>
      </c>
      <c r="J15" s="54">
        <v>2.1</v>
      </c>
      <c r="K15" s="55">
        <v>2.5</v>
      </c>
      <c r="L15" s="55">
        <v>2.5</v>
      </c>
      <c r="M15" s="55">
        <v>2.5</v>
      </c>
      <c r="N15" s="55">
        <v>2.5</v>
      </c>
      <c r="O15" s="55">
        <v>2.5</v>
      </c>
      <c r="P15" s="55">
        <v>2.5</v>
      </c>
      <c r="Q15" s="55">
        <v>2.5</v>
      </c>
      <c r="R15" s="55">
        <v>2.5</v>
      </c>
      <c r="S15" s="56">
        <v>2.1</v>
      </c>
    </row>
    <row r="16" spans="1:19" x14ac:dyDescent="0.25">
      <c r="A16" s="121"/>
      <c r="B16" s="53" t="s">
        <v>86</v>
      </c>
      <c r="C16" s="54">
        <v>2.8</v>
      </c>
      <c r="D16" s="54">
        <v>2.8</v>
      </c>
      <c r="E16" s="54">
        <v>2.8</v>
      </c>
      <c r="F16" s="54">
        <v>2.1</v>
      </c>
      <c r="G16" s="54">
        <v>2.1</v>
      </c>
      <c r="H16" s="54">
        <v>2.1</v>
      </c>
      <c r="I16" s="54">
        <v>2.1</v>
      </c>
      <c r="J16" s="54">
        <v>2.1</v>
      </c>
      <c r="K16" s="55">
        <v>2.6</v>
      </c>
      <c r="L16" s="55">
        <v>2.6</v>
      </c>
      <c r="M16" s="55">
        <v>2.6</v>
      </c>
      <c r="N16" s="55">
        <v>2.6</v>
      </c>
      <c r="O16" s="55">
        <v>2.6</v>
      </c>
      <c r="P16" s="55">
        <v>2.6</v>
      </c>
      <c r="Q16" s="55">
        <v>2.6</v>
      </c>
      <c r="R16" s="55">
        <v>2.6</v>
      </c>
      <c r="S16" s="56">
        <v>2.1</v>
      </c>
    </row>
    <row r="17" spans="1:19" x14ac:dyDescent="0.25">
      <c r="A17" s="121"/>
      <c r="B17" s="53" t="s">
        <v>87</v>
      </c>
      <c r="C17" s="54">
        <v>2.1</v>
      </c>
      <c r="D17" s="54">
        <v>2.1</v>
      </c>
      <c r="E17" s="54">
        <v>2.1</v>
      </c>
      <c r="F17" s="54">
        <v>2.1</v>
      </c>
      <c r="G17" s="54">
        <v>2.1</v>
      </c>
      <c r="H17" s="54">
        <v>2.1</v>
      </c>
      <c r="I17" s="54">
        <v>2.1</v>
      </c>
      <c r="J17" s="54">
        <v>2.1</v>
      </c>
      <c r="K17" s="55">
        <v>2.5</v>
      </c>
      <c r="L17" s="55">
        <v>2.5</v>
      </c>
      <c r="M17" s="55">
        <v>2.5</v>
      </c>
      <c r="N17" s="55">
        <v>2.5</v>
      </c>
      <c r="O17" s="55">
        <v>2.5</v>
      </c>
      <c r="P17" s="55">
        <v>2.5</v>
      </c>
      <c r="Q17" s="55">
        <v>2.5</v>
      </c>
      <c r="R17" s="55">
        <v>2.5</v>
      </c>
      <c r="S17" s="56">
        <v>2.1</v>
      </c>
    </row>
    <row r="18" spans="1:19" x14ac:dyDescent="0.25">
      <c r="A18" s="121"/>
      <c r="B18" s="53" t="s">
        <v>88</v>
      </c>
      <c r="C18" s="54">
        <v>8</v>
      </c>
      <c r="D18" s="54">
        <v>8</v>
      </c>
      <c r="E18" s="54">
        <v>8</v>
      </c>
      <c r="F18" s="54">
        <v>8</v>
      </c>
      <c r="G18" s="54">
        <v>8</v>
      </c>
      <c r="H18" s="54">
        <v>8</v>
      </c>
      <c r="I18" s="54">
        <v>8</v>
      </c>
      <c r="J18" s="54">
        <v>8</v>
      </c>
      <c r="K18" s="55">
        <v>8</v>
      </c>
      <c r="L18" s="55">
        <v>8</v>
      </c>
      <c r="M18" s="55">
        <v>8</v>
      </c>
      <c r="N18" s="55">
        <v>8</v>
      </c>
      <c r="O18" s="55">
        <v>8</v>
      </c>
      <c r="P18" s="55">
        <v>8</v>
      </c>
      <c r="Q18" s="55">
        <v>8</v>
      </c>
      <c r="R18" s="55">
        <v>8</v>
      </c>
      <c r="S18" s="56">
        <v>8</v>
      </c>
    </row>
    <row r="19" spans="1:19" x14ac:dyDescent="0.25">
      <c r="A19" s="121"/>
      <c r="B19" s="53" t="s">
        <v>89</v>
      </c>
      <c r="C19" s="54">
        <v>2.6</v>
      </c>
      <c r="D19" s="54">
        <v>2.6</v>
      </c>
      <c r="E19" s="54">
        <v>2.6</v>
      </c>
      <c r="F19" s="54">
        <v>2.6</v>
      </c>
      <c r="G19" s="54">
        <v>2.6</v>
      </c>
      <c r="H19" s="54">
        <v>2.6</v>
      </c>
      <c r="I19" s="54">
        <v>2.6</v>
      </c>
      <c r="J19" s="54">
        <v>2.6</v>
      </c>
      <c r="K19" s="55">
        <v>2.8</v>
      </c>
      <c r="L19" s="55">
        <v>2.8</v>
      </c>
      <c r="M19" s="55">
        <v>2.8</v>
      </c>
      <c r="N19" s="55">
        <v>2.8</v>
      </c>
      <c r="O19" s="55">
        <v>2.8</v>
      </c>
      <c r="P19" s="55">
        <v>2.8</v>
      </c>
      <c r="Q19" s="55">
        <v>2.8</v>
      </c>
      <c r="R19" s="55">
        <v>2.8</v>
      </c>
      <c r="S19" s="56">
        <v>2.6</v>
      </c>
    </row>
    <row r="20" spans="1:19" ht="15.75" thickBot="1" x14ac:dyDescent="0.3">
      <c r="A20" s="121"/>
      <c r="B20" s="57" t="s">
        <v>90</v>
      </c>
      <c r="C20" s="58">
        <v>20</v>
      </c>
      <c r="D20" s="58">
        <v>20</v>
      </c>
      <c r="E20" s="58">
        <v>20</v>
      </c>
      <c r="F20" s="58">
        <v>20</v>
      </c>
      <c r="G20" s="58">
        <v>20</v>
      </c>
      <c r="H20" s="58">
        <v>20</v>
      </c>
      <c r="I20" s="58">
        <v>20</v>
      </c>
      <c r="J20" s="58">
        <v>20</v>
      </c>
      <c r="K20" s="59">
        <v>20</v>
      </c>
      <c r="L20" s="59">
        <v>20</v>
      </c>
      <c r="M20" s="59">
        <v>20</v>
      </c>
      <c r="N20" s="59">
        <v>20</v>
      </c>
      <c r="O20" s="59">
        <v>20</v>
      </c>
      <c r="P20" s="59">
        <v>20</v>
      </c>
      <c r="Q20" s="59">
        <v>20</v>
      </c>
      <c r="R20" s="59">
        <v>20</v>
      </c>
      <c r="S20" s="60">
        <v>20</v>
      </c>
    </row>
    <row r="21" spans="1:19" x14ac:dyDescent="0.25">
      <c r="A21" s="121" t="s">
        <v>91</v>
      </c>
      <c r="B21" s="61" t="s">
        <v>82</v>
      </c>
      <c r="C21" s="62">
        <f>ROUND(C$7*C12,2)</f>
        <v>274.43</v>
      </c>
      <c r="D21" s="62">
        <f t="shared" ref="D21:S29" si="2">ROUND(D$7*D12,2)</f>
        <v>274.43</v>
      </c>
      <c r="E21" s="62">
        <f t="shared" si="2"/>
        <v>274.43</v>
      </c>
      <c r="F21" s="62">
        <f t="shared" si="2"/>
        <v>384.62</v>
      </c>
      <c r="G21" s="62">
        <f t="shared" si="2"/>
        <v>494.8</v>
      </c>
      <c r="H21" s="62">
        <f t="shared" si="2"/>
        <v>494.8</v>
      </c>
      <c r="I21" s="62">
        <f t="shared" si="2"/>
        <v>686.07</v>
      </c>
      <c r="J21" s="62">
        <f t="shared" si="2"/>
        <v>686.07</v>
      </c>
      <c r="K21" s="63">
        <f t="shared" si="2"/>
        <v>136.13</v>
      </c>
      <c r="L21" s="63">
        <f t="shared" si="2"/>
        <v>136.13</v>
      </c>
      <c r="M21" s="63">
        <f t="shared" si="2"/>
        <v>136.13</v>
      </c>
      <c r="N21" s="63">
        <f t="shared" si="2"/>
        <v>68.08</v>
      </c>
      <c r="O21" s="63">
        <f t="shared" si="2"/>
        <v>68.08</v>
      </c>
      <c r="P21" s="63">
        <f t="shared" si="2"/>
        <v>68.08</v>
      </c>
      <c r="Q21" s="63">
        <f t="shared" si="2"/>
        <v>68.08</v>
      </c>
      <c r="R21" s="63">
        <f t="shared" si="2"/>
        <v>68.08</v>
      </c>
      <c r="S21" s="64">
        <f t="shared" si="2"/>
        <v>51.98</v>
      </c>
    </row>
    <row r="22" spans="1:19" x14ac:dyDescent="0.25">
      <c r="A22" s="121"/>
      <c r="B22" s="65" t="s">
        <v>83</v>
      </c>
      <c r="C22" s="37">
        <f t="shared" ref="C22:R29" si="3">ROUND(C$7*C13,2)</f>
        <v>196.02</v>
      </c>
      <c r="D22" s="37">
        <f t="shared" si="3"/>
        <v>196.02</v>
      </c>
      <c r="E22" s="37">
        <f t="shared" si="3"/>
        <v>196.02</v>
      </c>
      <c r="F22" s="37">
        <f t="shared" si="3"/>
        <v>366.3</v>
      </c>
      <c r="G22" s="37">
        <f t="shared" si="3"/>
        <v>471.24</v>
      </c>
      <c r="H22" s="37">
        <f t="shared" si="3"/>
        <v>471.24</v>
      </c>
      <c r="I22" s="37">
        <f t="shared" si="3"/>
        <v>653.4</v>
      </c>
      <c r="J22" s="37">
        <f t="shared" si="3"/>
        <v>653.4</v>
      </c>
      <c r="K22" s="38">
        <f t="shared" si="3"/>
        <v>152.46</v>
      </c>
      <c r="L22" s="38">
        <f t="shared" si="3"/>
        <v>152.46</v>
      </c>
      <c r="M22" s="38">
        <f t="shared" si="3"/>
        <v>152.46</v>
      </c>
      <c r="N22" s="38">
        <f t="shared" si="3"/>
        <v>76.239999999999995</v>
      </c>
      <c r="O22" s="38">
        <f t="shared" si="3"/>
        <v>76.239999999999995</v>
      </c>
      <c r="P22" s="38">
        <f t="shared" si="3"/>
        <v>76.239999999999995</v>
      </c>
      <c r="Q22" s="38">
        <f t="shared" si="3"/>
        <v>76.239999999999995</v>
      </c>
      <c r="R22" s="38">
        <f t="shared" si="3"/>
        <v>76.239999999999995</v>
      </c>
      <c r="S22" s="66">
        <f t="shared" si="2"/>
        <v>24.75</v>
      </c>
    </row>
    <row r="23" spans="1:19" x14ac:dyDescent="0.25">
      <c r="A23" s="121"/>
      <c r="B23" s="65" t="s">
        <v>84</v>
      </c>
      <c r="C23" s="37">
        <f t="shared" si="3"/>
        <v>274.43</v>
      </c>
      <c r="D23" s="37">
        <f t="shared" si="2"/>
        <v>274.43</v>
      </c>
      <c r="E23" s="37">
        <f t="shared" si="2"/>
        <v>274.43</v>
      </c>
      <c r="F23" s="37">
        <f t="shared" si="2"/>
        <v>384.62</v>
      </c>
      <c r="G23" s="37">
        <f t="shared" si="2"/>
        <v>494.8</v>
      </c>
      <c r="H23" s="37">
        <f t="shared" si="2"/>
        <v>494.8</v>
      </c>
      <c r="I23" s="37">
        <f t="shared" si="2"/>
        <v>686.07</v>
      </c>
      <c r="J23" s="37">
        <f t="shared" si="2"/>
        <v>686.07</v>
      </c>
      <c r="K23" s="38">
        <f t="shared" si="2"/>
        <v>152.46</v>
      </c>
      <c r="L23" s="38">
        <f t="shared" si="2"/>
        <v>152.46</v>
      </c>
      <c r="M23" s="38">
        <f t="shared" si="2"/>
        <v>152.46</v>
      </c>
      <c r="N23" s="38">
        <f t="shared" si="2"/>
        <v>76.239999999999995</v>
      </c>
      <c r="O23" s="38">
        <f t="shared" si="2"/>
        <v>76.239999999999995</v>
      </c>
      <c r="P23" s="38">
        <f t="shared" si="2"/>
        <v>76.239999999999995</v>
      </c>
      <c r="Q23" s="38">
        <f t="shared" si="2"/>
        <v>76.239999999999995</v>
      </c>
      <c r="R23" s="38">
        <f t="shared" si="2"/>
        <v>76.239999999999995</v>
      </c>
      <c r="S23" s="66">
        <f t="shared" si="2"/>
        <v>51.98</v>
      </c>
    </row>
    <row r="24" spans="1:19" x14ac:dyDescent="0.25">
      <c r="A24" s="121"/>
      <c r="B24" s="65" t="s">
        <v>85</v>
      </c>
      <c r="C24" s="37">
        <f t="shared" si="3"/>
        <v>274.43</v>
      </c>
      <c r="D24" s="37">
        <f t="shared" si="2"/>
        <v>274.43</v>
      </c>
      <c r="E24" s="37">
        <f t="shared" si="2"/>
        <v>274.43</v>
      </c>
      <c r="F24" s="37">
        <f t="shared" si="2"/>
        <v>384.62</v>
      </c>
      <c r="G24" s="37">
        <f t="shared" si="2"/>
        <v>494.8</v>
      </c>
      <c r="H24" s="37">
        <f t="shared" si="2"/>
        <v>494.8</v>
      </c>
      <c r="I24" s="37">
        <f t="shared" si="2"/>
        <v>686.07</v>
      </c>
      <c r="J24" s="37">
        <f t="shared" si="2"/>
        <v>686.07</v>
      </c>
      <c r="K24" s="38">
        <f t="shared" si="2"/>
        <v>136.13</v>
      </c>
      <c r="L24" s="38">
        <f t="shared" si="2"/>
        <v>136.13</v>
      </c>
      <c r="M24" s="38">
        <f t="shared" si="2"/>
        <v>136.13</v>
      </c>
      <c r="N24" s="38">
        <f t="shared" si="2"/>
        <v>68.08</v>
      </c>
      <c r="O24" s="38">
        <f t="shared" si="2"/>
        <v>68.08</v>
      </c>
      <c r="P24" s="38">
        <f t="shared" si="2"/>
        <v>68.08</v>
      </c>
      <c r="Q24" s="38">
        <f t="shared" si="2"/>
        <v>68.08</v>
      </c>
      <c r="R24" s="38">
        <f t="shared" si="2"/>
        <v>68.08</v>
      </c>
      <c r="S24" s="66">
        <f t="shared" si="2"/>
        <v>51.98</v>
      </c>
    </row>
    <row r="25" spans="1:19" x14ac:dyDescent="0.25">
      <c r="A25" s="121"/>
      <c r="B25" s="65" t="s">
        <v>86</v>
      </c>
      <c r="C25" s="37">
        <f t="shared" si="3"/>
        <v>274.43</v>
      </c>
      <c r="D25" s="37">
        <f t="shared" si="2"/>
        <v>274.43</v>
      </c>
      <c r="E25" s="37">
        <f t="shared" si="2"/>
        <v>274.43</v>
      </c>
      <c r="F25" s="37">
        <f t="shared" si="2"/>
        <v>384.62</v>
      </c>
      <c r="G25" s="37">
        <f t="shared" si="2"/>
        <v>494.8</v>
      </c>
      <c r="H25" s="37">
        <f t="shared" si="2"/>
        <v>494.8</v>
      </c>
      <c r="I25" s="37">
        <f t="shared" si="2"/>
        <v>686.07</v>
      </c>
      <c r="J25" s="37">
        <f t="shared" si="2"/>
        <v>686.07</v>
      </c>
      <c r="K25" s="38">
        <f t="shared" si="2"/>
        <v>141.57</v>
      </c>
      <c r="L25" s="38">
        <f t="shared" si="2"/>
        <v>141.57</v>
      </c>
      <c r="M25" s="38">
        <f t="shared" si="2"/>
        <v>141.57</v>
      </c>
      <c r="N25" s="38">
        <f t="shared" si="2"/>
        <v>70.8</v>
      </c>
      <c r="O25" s="38">
        <f t="shared" si="2"/>
        <v>70.8</v>
      </c>
      <c r="P25" s="38">
        <f t="shared" si="2"/>
        <v>70.8</v>
      </c>
      <c r="Q25" s="38">
        <f t="shared" si="2"/>
        <v>70.8</v>
      </c>
      <c r="R25" s="38">
        <f t="shared" si="2"/>
        <v>70.8</v>
      </c>
      <c r="S25" s="66">
        <f t="shared" si="2"/>
        <v>51.98</v>
      </c>
    </row>
    <row r="26" spans="1:19" x14ac:dyDescent="0.25">
      <c r="A26" s="121"/>
      <c r="B26" s="65" t="s">
        <v>87</v>
      </c>
      <c r="C26" s="37">
        <f t="shared" si="3"/>
        <v>205.82</v>
      </c>
      <c r="D26" s="37">
        <f t="shared" si="2"/>
        <v>205.82</v>
      </c>
      <c r="E26" s="37">
        <f t="shared" si="2"/>
        <v>205.82</v>
      </c>
      <c r="F26" s="37">
        <f t="shared" si="2"/>
        <v>384.62</v>
      </c>
      <c r="G26" s="37">
        <f t="shared" si="2"/>
        <v>494.8</v>
      </c>
      <c r="H26" s="37">
        <f t="shared" si="2"/>
        <v>494.8</v>
      </c>
      <c r="I26" s="37">
        <f t="shared" si="2"/>
        <v>686.07</v>
      </c>
      <c r="J26" s="37">
        <f t="shared" si="2"/>
        <v>686.07</v>
      </c>
      <c r="K26" s="38">
        <f t="shared" si="2"/>
        <v>136.13</v>
      </c>
      <c r="L26" s="38">
        <f t="shared" si="2"/>
        <v>136.13</v>
      </c>
      <c r="M26" s="38">
        <f t="shared" si="2"/>
        <v>136.13</v>
      </c>
      <c r="N26" s="38">
        <f t="shared" si="2"/>
        <v>68.08</v>
      </c>
      <c r="O26" s="38">
        <f t="shared" si="2"/>
        <v>68.08</v>
      </c>
      <c r="P26" s="38">
        <f t="shared" si="2"/>
        <v>68.08</v>
      </c>
      <c r="Q26" s="38">
        <f t="shared" si="2"/>
        <v>68.08</v>
      </c>
      <c r="R26" s="38">
        <f t="shared" si="2"/>
        <v>68.08</v>
      </c>
      <c r="S26" s="66">
        <f t="shared" si="2"/>
        <v>51.98</v>
      </c>
    </row>
    <row r="27" spans="1:19" x14ac:dyDescent="0.25">
      <c r="A27" s="121"/>
      <c r="B27" s="65" t="s">
        <v>88</v>
      </c>
      <c r="C27" s="37">
        <f t="shared" si="3"/>
        <v>784.08</v>
      </c>
      <c r="D27" s="37">
        <f t="shared" si="2"/>
        <v>784.08</v>
      </c>
      <c r="E27" s="37">
        <f t="shared" si="2"/>
        <v>784.08</v>
      </c>
      <c r="F27" s="37">
        <f t="shared" si="2"/>
        <v>1465.2</v>
      </c>
      <c r="G27" s="37">
        <f t="shared" si="2"/>
        <v>1884.96</v>
      </c>
      <c r="H27" s="37">
        <f t="shared" si="2"/>
        <v>1884.96</v>
      </c>
      <c r="I27" s="37">
        <f t="shared" si="2"/>
        <v>2613.6</v>
      </c>
      <c r="J27" s="37">
        <f t="shared" si="2"/>
        <v>2613.6</v>
      </c>
      <c r="K27" s="38">
        <f t="shared" si="2"/>
        <v>435.6</v>
      </c>
      <c r="L27" s="38">
        <f t="shared" si="2"/>
        <v>435.6</v>
      </c>
      <c r="M27" s="38">
        <f t="shared" si="2"/>
        <v>435.6</v>
      </c>
      <c r="N27" s="38">
        <f t="shared" si="2"/>
        <v>217.84</v>
      </c>
      <c r="O27" s="38">
        <f t="shared" si="2"/>
        <v>217.84</v>
      </c>
      <c r="P27" s="38">
        <f t="shared" si="2"/>
        <v>217.84</v>
      </c>
      <c r="Q27" s="38">
        <f t="shared" si="2"/>
        <v>217.84</v>
      </c>
      <c r="R27" s="38">
        <f t="shared" si="2"/>
        <v>217.84</v>
      </c>
      <c r="S27" s="66">
        <f t="shared" si="2"/>
        <v>198</v>
      </c>
    </row>
    <row r="28" spans="1:19" x14ac:dyDescent="0.25">
      <c r="A28" s="121"/>
      <c r="B28" s="65" t="s">
        <v>89</v>
      </c>
      <c r="C28" s="37">
        <f t="shared" si="3"/>
        <v>254.83</v>
      </c>
      <c r="D28" s="37">
        <f t="shared" si="2"/>
        <v>254.83</v>
      </c>
      <c r="E28" s="37">
        <f t="shared" si="2"/>
        <v>254.83</v>
      </c>
      <c r="F28" s="37">
        <f t="shared" si="2"/>
        <v>476.19</v>
      </c>
      <c r="G28" s="37">
        <f t="shared" si="2"/>
        <v>612.61</v>
      </c>
      <c r="H28" s="37">
        <f t="shared" si="2"/>
        <v>612.61</v>
      </c>
      <c r="I28" s="37">
        <f t="shared" si="2"/>
        <v>849.42</v>
      </c>
      <c r="J28" s="37">
        <f t="shared" si="2"/>
        <v>849.42</v>
      </c>
      <c r="K28" s="38">
        <f t="shared" si="2"/>
        <v>152.46</v>
      </c>
      <c r="L28" s="38">
        <f t="shared" si="2"/>
        <v>152.46</v>
      </c>
      <c r="M28" s="38">
        <f t="shared" si="2"/>
        <v>152.46</v>
      </c>
      <c r="N28" s="38">
        <f t="shared" si="2"/>
        <v>76.239999999999995</v>
      </c>
      <c r="O28" s="38">
        <f t="shared" si="2"/>
        <v>76.239999999999995</v>
      </c>
      <c r="P28" s="38">
        <f t="shared" si="2"/>
        <v>76.239999999999995</v>
      </c>
      <c r="Q28" s="38">
        <f t="shared" si="2"/>
        <v>76.239999999999995</v>
      </c>
      <c r="R28" s="38">
        <f t="shared" si="2"/>
        <v>76.239999999999995</v>
      </c>
      <c r="S28" s="66">
        <f t="shared" si="2"/>
        <v>64.349999999999994</v>
      </c>
    </row>
    <row r="29" spans="1:19" ht="15.75" thickBot="1" x14ac:dyDescent="0.3">
      <c r="A29" s="121"/>
      <c r="B29" s="67" t="s">
        <v>90</v>
      </c>
      <c r="C29" s="68">
        <f t="shared" si="3"/>
        <v>1960.2</v>
      </c>
      <c r="D29" s="68">
        <f t="shared" si="2"/>
        <v>1960.2</v>
      </c>
      <c r="E29" s="68">
        <f t="shared" si="2"/>
        <v>1960.2</v>
      </c>
      <c r="F29" s="68">
        <f t="shared" si="2"/>
        <v>3663</v>
      </c>
      <c r="G29" s="68">
        <f t="shared" si="2"/>
        <v>4712.3999999999996</v>
      </c>
      <c r="H29" s="68">
        <f t="shared" si="2"/>
        <v>4712.3999999999996</v>
      </c>
      <c r="I29" s="68">
        <f t="shared" si="2"/>
        <v>6534</v>
      </c>
      <c r="J29" s="68">
        <f t="shared" si="2"/>
        <v>6534</v>
      </c>
      <c r="K29" s="69">
        <f t="shared" si="2"/>
        <v>1089</v>
      </c>
      <c r="L29" s="69">
        <f t="shared" si="2"/>
        <v>1089</v>
      </c>
      <c r="M29" s="69">
        <f t="shared" si="2"/>
        <v>1089</v>
      </c>
      <c r="N29" s="69">
        <f t="shared" si="2"/>
        <v>544.6</v>
      </c>
      <c r="O29" s="69">
        <f t="shared" si="2"/>
        <v>544.6</v>
      </c>
      <c r="P29" s="69">
        <f t="shared" si="2"/>
        <v>544.6</v>
      </c>
      <c r="Q29" s="69">
        <f t="shared" si="2"/>
        <v>544.6</v>
      </c>
      <c r="R29" s="69">
        <f t="shared" si="2"/>
        <v>544.6</v>
      </c>
      <c r="S29" s="70">
        <f t="shared" si="2"/>
        <v>495</v>
      </c>
    </row>
    <row r="30" spans="1:19" x14ac:dyDescent="0.25">
      <c r="A30" s="121" t="s">
        <v>91</v>
      </c>
      <c r="B30" s="61" t="s">
        <v>82</v>
      </c>
      <c r="C30" s="62">
        <f>ROUND(C$6*C12,2)</f>
        <v>249.48</v>
      </c>
      <c r="D30" s="62">
        <f t="shared" ref="D30:S30" si="4">ROUND(D$6*D12,2)</f>
        <v>249.48</v>
      </c>
      <c r="E30" s="62">
        <f t="shared" si="4"/>
        <v>249.48</v>
      </c>
      <c r="F30" s="62">
        <f t="shared" si="4"/>
        <v>349.27</v>
      </c>
      <c r="G30" s="62">
        <f t="shared" si="4"/>
        <v>449.06</v>
      </c>
      <c r="H30" s="62">
        <f t="shared" si="4"/>
        <v>449.06</v>
      </c>
      <c r="I30" s="62">
        <f t="shared" si="4"/>
        <v>623.70000000000005</v>
      </c>
      <c r="J30" s="62">
        <f t="shared" si="4"/>
        <v>623.70000000000005</v>
      </c>
      <c r="K30" s="63">
        <f t="shared" si="4"/>
        <v>123.75</v>
      </c>
      <c r="L30" s="63">
        <f t="shared" si="4"/>
        <v>123.75</v>
      </c>
      <c r="M30" s="63">
        <f t="shared" si="4"/>
        <v>123.75</v>
      </c>
      <c r="N30" s="63">
        <f t="shared" si="4"/>
        <v>61.88</v>
      </c>
      <c r="O30" s="63">
        <f t="shared" si="4"/>
        <v>61.88</v>
      </c>
      <c r="P30" s="63">
        <f t="shared" si="4"/>
        <v>61.88</v>
      </c>
      <c r="Q30" s="63">
        <f t="shared" si="4"/>
        <v>61.88</v>
      </c>
      <c r="R30" s="63">
        <f t="shared" si="4"/>
        <v>61.88</v>
      </c>
      <c r="S30" s="64">
        <f t="shared" si="4"/>
        <v>51.98</v>
      </c>
    </row>
    <row r="31" spans="1:19" x14ac:dyDescent="0.25">
      <c r="A31" s="121"/>
      <c r="B31" s="65" t="s">
        <v>83</v>
      </c>
      <c r="C31" s="37">
        <f t="shared" ref="C31:S38" si="5">ROUND(C$6*C13,2)</f>
        <v>178.2</v>
      </c>
      <c r="D31" s="37">
        <f t="shared" si="5"/>
        <v>178.2</v>
      </c>
      <c r="E31" s="37">
        <f t="shared" si="5"/>
        <v>178.2</v>
      </c>
      <c r="F31" s="37">
        <f t="shared" si="5"/>
        <v>332.64</v>
      </c>
      <c r="G31" s="37">
        <f t="shared" si="5"/>
        <v>427.68</v>
      </c>
      <c r="H31" s="37">
        <f t="shared" si="5"/>
        <v>427.68</v>
      </c>
      <c r="I31" s="37">
        <f t="shared" si="5"/>
        <v>594</v>
      </c>
      <c r="J31" s="37">
        <f t="shared" si="5"/>
        <v>594</v>
      </c>
      <c r="K31" s="38">
        <f t="shared" si="5"/>
        <v>138.6</v>
      </c>
      <c r="L31" s="38">
        <f t="shared" si="5"/>
        <v>138.6</v>
      </c>
      <c r="M31" s="38">
        <f t="shared" si="5"/>
        <v>138.6</v>
      </c>
      <c r="N31" s="38">
        <f t="shared" si="5"/>
        <v>69.3</v>
      </c>
      <c r="O31" s="38">
        <f t="shared" si="5"/>
        <v>69.3</v>
      </c>
      <c r="P31" s="38">
        <f t="shared" si="5"/>
        <v>69.3</v>
      </c>
      <c r="Q31" s="38">
        <f t="shared" si="5"/>
        <v>69.3</v>
      </c>
      <c r="R31" s="38">
        <f t="shared" si="5"/>
        <v>69.3</v>
      </c>
      <c r="S31" s="66">
        <f t="shared" si="5"/>
        <v>24.75</v>
      </c>
    </row>
    <row r="32" spans="1:19" ht="15" customHeight="1" x14ac:dyDescent="0.25">
      <c r="A32" s="121"/>
      <c r="B32" s="65" t="s">
        <v>84</v>
      </c>
      <c r="C32" s="37">
        <f t="shared" si="5"/>
        <v>249.48</v>
      </c>
      <c r="D32" s="37">
        <f t="shared" si="5"/>
        <v>249.48</v>
      </c>
      <c r="E32" s="37">
        <f t="shared" si="5"/>
        <v>249.48</v>
      </c>
      <c r="F32" s="37">
        <f t="shared" si="5"/>
        <v>349.27</v>
      </c>
      <c r="G32" s="37">
        <f t="shared" si="5"/>
        <v>449.06</v>
      </c>
      <c r="H32" s="37">
        <f t="shared" si="5"/>
        <v>449.06</v>
      </c>
      <c r="I32" s="37">
        <f t="shared" si="5"/>
        <v>623.70000000000005</v>
      </c>
      <c r="J32" s="37">
        <f t="shared" si="5"/>
        <v>623.70000000000005</v>
      </c>
      <c r="K32" s="38">
        <f t="shared" si="5"/>
        <v>138.6</v>
      </c>
      <c r="L32" s="38">
        <f t="shared" si="5"/>
        <v>138.6</v>
      </c>
      <c r="M32" s="38">
        <f t="shared" si="5"/>
        <v>138.6</v>
      </c>
      <c r="N32" s="38">
        <f t="shared" si="5"/>
        <v>69.3</v>
      </c>
      <c r="O32" s="38">
        <f t="shared" si="5"/>
        <v>69.3</v>
      </c>
      <c r="P32" s="38">
        <f t="shared" si="5"/>
        <v>69.3</v>
      </c>
      <c r="Q32" s="38">
        <f t="shared" si="5"/>
        <v>69.3</v>
      </c>
      <c r="R32" s="38">
        <f t="shared" si="5"/>
        <v>69.3</v>
      </c>
      <c r="S32" s="66">
        <f t="shared" si="5"/>
        <v>51.98</v>
      </c>
    </row>
    <row r="33" spans="1:19" x14ac:dyDescent="0.25">
      <c r="A33" s="121"/>
      <c r="B33" s="65" t="s">
        <v>85</v>
      </c>
      <c r="C33" s="37">
        <f t="shared" si="5"/>
        <v>249.48</v>
      </c>
      <c r="D33" s="37">
        <f t="shared" si="5"/>
        <v>249.48</v>
      </c>
      <c r="E33" s="37">
        <f t="shared" si="5"/>
        <v>249.48</v>
      </c>
      <c r="F33" s="37">
        <f t="shared" si="5"/>
        <v>349.27</v>
      </c>
      <c r="G33" s="37">
        <f t="shared" si="5"/>
        <v>449.06</v>
      </c>
      <c r="H33" s="37">
        <f t="shared" si="5"/>
        <v>449.06</v>
      </c>
      <c r="I33" s="37">
        <f t="shared" si="5"/>
        <v>623.70000000000005</v>
      </c>
      <c r="J33" s="37">
        <f t="shared" si="5"/>
        <v>623.70000000000005</v>
      </c>
      <c r="K33" s="38">
        <f t="shared" si="5"/>
        <v>123.75</v>
      </c>
      <c r="L33" s="38">
        <f t="shared" si="5"/>
        <v>123.75</v>
      </c>
      <c r="M33" s="38">
        <f t="shared" si="5"/>
        <v>123.75</v>
      </c>
      <c r="N33" s="38">
        <f t="shared" si="5"/>
        <v>61.88</v>
      </c>
      <c r="O33" s="38">
        <f t="shared" si="5"/>
        <v>61.88</v>
      </c>
      <c r="P33" s="38">
        <f t="shared" si="5"/>
        <v>61.88</v>
      </c>
      <c r="Q33" s="38">
        <f t="shared" si="5"/>
        <v>61.88</v>
      </c>
      <c r="R33" s="38">
        <f t="shared" si="5"/>
        <v>61.88</v>
      </c>
      <c r="S33" s="66">
        <f t="shared" si="5"/>
        <v>51.98</v>
      </c>
    </row>
    <row r="34" spans="1:19" x14ac:dyDescent="0.25">
      <c r="A34" s="121"/>
      <c r="B34" s="65" t="s">
        <v>86</v>
      </c>
      <c r="C34" s="37">
        <f t="shared" si="5"/>
        <v>249.48</v>
      </c>
      <c r="D34" s="37">
        <f t="shared" si="5"/>
        <v>249.48</v>
      </c>
      <c r="E34" s="37">
        <f t="shared" si="5"/>
        <v>249.48</v>
      </c>
      <c r="F34" s="37">
        <f t="shared" si="5"/>
        <v>349.27</v>
      </c>
      <c r="G34" s="37">
        <f t="shared" si="5"/>
        <v>449.06</v>
      </c>
      <c r="H34" s="37">
        <f t="shared" si="5"/>
        <v>449.06</v>
      </c>
      <c r="I34" s="37">
        <f t="shared" si="5"/>
        <v>623.70000000000005</v>
      </c>
      <c r="J34" s="37">
        <f t="shared" si="5"/>
        <v>623.70000000000005</v>
      </c>
      <c r="K34" s="38">
        <f t="shared" si="5"/>
        <v>128.69999999999999</v>
      </c>
      <c r="L34" s="38">
        <f t="shared" si="5"/>
        <v>128.69999999999999</v>
      </c>
      <c r="M34" s="38">
        <f t="shared" si="5"/>
        <v>128.69999999999999</v>
      </c>
      <c r="N34" s="38">
        <f t="shared" si="5"/>
        <v>64.349999999999994</v>
      </c>
      <c r="O34" s="38">
        <f t="shared" si="5"/>
        <v>64.349999999999994</v>
      </c>
      <c r="P34" s="38">
        <f t="shared" si="5"/>
        <v>64.349999999999994</v>
      </c>
      <c r="Q34" s="38">
        <f t="shared" si="5"/>
        <v>64.349999999999994</v>
      </c>
      <c r="R34" s="38">
        <f t="shared" si="5"/>
        <v>64.349999999999994</v>
      </c>
      <c r="S34" s="66">
        <f t="shared" si="5"/>
        <v>51.98</v>
      </c>
    </row>
    <row r="35" spans="1:19" x14ac:dyDescent="0.25">
      <c r="A35" s="121"/>
      <c r="B35" s="65" t="s">
        <v>87</v>
      </c>
      <c r="C35" s="37">
        <f t="shared" si="5"/>
        <v>187.11</v>
      </c>
      <c r="D35" s="37">
        <f t="shared" si="5"/>
        <v>187.11</v>
      </c>
      <c r="E35" s="37">
        <f t="shared" si="5"/>
        <v>187.11</v>
      </c>
      <c r="F35" s="37">
        <f t="shared" si="5"/>
        <v>349.27</v>
      </c>
      <c r="G35" s="37">
        <f t="shared" si="5"/>
        <v>449.06</v>
      </c>
      <c r="H35" s="37">
        <f t="shared" si="5"/>
        <v>449.06</v>
      </c>
      <c r="I35" s="37">
        <f t="shared" si="5"/>
        <v>623.70000000000005</v>
      </c>
      <c r="J35" s="37">
        <f t="shared" si="5"/>
        <v>623.70000000000005</v>
      </c>
      <c r="K35" s="38">
        <f t="shared" si="5"/>
        <v>123.75</v>
      </c>
      <c r="L35" s="38">
        <f t="shared" si="5"/>
        <v>123.75</v>
      </c>
      <c r="M35" s="38">
        <f t="shared" si="5"/>
        <v>123.75</v>
      </c>
      <c r="N35" s="38">
        <f t="shared" si="5"/>
        <v>61.88</v>
      </c>
      <c r="O35" s="38">
        <f t="shared" si="5"/>
        <v>61.88</v>
      </c>
      <c r="P35" s="38">
        <f t="shared" si="5"/>
        <v>61.88</v>
      </c>
      <c r="Q35" s="38">
        <f t="shared" si="5"/>
        <v>61.88</v>
      </c>
      <c r="R35" s="38">
        <f t="shared" si="5"/>
        <v>61.88</v>
      </c>
      <c r="S35" s="66">
        <f t="shared" si="5"/>
        <v>51.98</v>
      </c>
    </row>
    <row r="36" spans="1:19" x14ac:dyDescent="0.25">
      <c r="A36" s="121"/>
      <c r="B36" s="65" t="s">
        <v>88</v>
      </c>
      <c r="C36" s="37">
        <f t="shared" si="5"/>
        <v>712.8</v>
      </c>
      <c r="D36" s="37">
        <f t="shared" si="5"/>
        <v>712.8</v>
      </c>
      <c r="E36" s="37">
        <f t="shared" si="5"/>
        <v>712.8</v>
      </c>
      <c r="F36" s="37">
        <f t="shared" si="5"/>
        <v>1330.56</v>
      </c>
      <c r="G36" s="37">
        <f t="shared" si="5"/>
        <v>1710.72</v>
      </c>
      <c r="H36" s="37">
        <f t="shared" si="5"/>
        <v>1710.72</v>
      </c>
      <c r="I36" s="37">
        <f t="shared" si="5"/>
        <v>2376</v>
      </c>
      <c r="J36" s="37">
        <f t="shared" si="5"/>
        <v>2376</v>
      </c>
      <c r="K36" s="38">
        <f t="shared" si="5"/>
        <v>396</v>
      </c>
      <c r="L36" s="38">
        <f t="shared" si="5"/>
        <v>396</v>
      </c>
      <c r="M36" s="38">
        <f t="shared" si="5"/>
        <v>396</v>
      </c>
      <c r="N36" s="38">
        <f t="shared" si="5"/>
        <v>198</v>
      </c>
      <c r="O36" s="38">
        <f t="shared" si="5"/>
        <v>198</v>
      </c>
      <c r="P36" s="38">
        <f t="shared" si="5"/>
        <v>198</v>
      </c>
      <c r="Q36" s="38">
        <f t="shared" si="5"/>
        <v>198</v>
      </c>
      <c r="R36" s="38">
        <f t="shared" si="5"/>
        <v>198</v>
      </c>
      <c r="S36" s="66">
        <f t="shared" si="5"/>
        <v>198</v>
      </c>
    </row>
    <row r="37" spans="1:19" x14ac:dyDescent="0.25">
      <c r="A37" s="121"/>
      <c r="B37" s="65" t="s">
        <v>89</v>
      </c>
      <c r="C37" s="37">
        <f t="shared" si="5"/>
        <v>231.66</v>
      </c>
      <c r="D37" s="37">
        <f t="shared" si="5"/>
        <v>231.66</v>
      </c>
      <c r="E37" s="37">
        <f t="shared" si="5"/>
        <v>231.66</v>
      </c>
      <c r="F37" s="37">
        <f t="shared" si="5"/>
        <v>432.43</v>
      </c>
      <c r="G37" s="37">
        <f t="shared" si="5"/>
        <v>555.98</v>
      </c>
      <c r="H37" s="37">
        <f t="shared" si="5"/>
        <v>555.98</v>
      </c>
      <c r="I37" s="37">
        <f t="shared" si="5"/>
        <v>772.2</v>
      </c>
      <c r="J37" s="37">
        <f t="shared" si="5"/>
        <v>772.2</v>
      </c>
      <c r="K37" s="38">
        <f t="shared" si="5"/>
        <v>138.6</v>
      </c>
      <c r="L37" s="38">
        <f t="shared" si="5"/>
        <v>138.6</v>
      </c>
      <c r="M37" s="38">
        <f t="shared" si="5"/>
        <v>138.6</v>
      </c>
      <c r="N37" s="38">
        <f t="shared" si="5"/>
        <v>69.3</v>
      </c>
      <c r="O37" s="38">
        <f t="shared" si="5"/>
        <v>69.3</v>
      </c>
      <c r="P37" s="38">
        <f t="shared" si="5"/>
        <v>69.3</v>
      </c>
      <c r="Q37" s="38">
        <f t="shared" si="5"/>
        <v>69.3</v>
      </c>
      <c r="R37" s="38">
        <f t="shared" si="5"/>
        <v>69.3</v>
      </c>
      <c r="S37" s="66">
        <f t="shared" si="5"/>
        <v>64.349999999999994</v>
      </c>
    </row>
    <row r="38" spans="1:19" ht="15.75" thickBot="1" x14ac:dyDescent="0.3">
      <c r="A38" s="121"/>
      <c r="B38" s="67" t="s">
        <v>90</v>
      </c>
      <c r="C38" s="68">
        <f t="shared" si="5"/>
        <v>1782</v>
      </c>
      <c r="D38" s="68">
        <f t="shared" si="5"/>
        <v>1782</v>
      </c>
      <c r="E38" s="68">
        <f t="shared" si="5"/>
        <v>1782</v>
      </c>
      <c r="F38" s="68">
        <f t="shared" si="5"/>
        <v>3326.4</v>
      </c>
      <c r="G38" s="68">
        <f t="shared" si="5"/>
        <v>4276.8</v>
      </c>
      <c r="H38" s="68">
        <f t="shared" si="5"/>
        <v>4276.8</v>
      </c>
      <c r="I38" s="68">
        <f t="shared" si="5"/>
        <v>5940</v>
      </c>
      <c r="J38" s="68">
        <f t="shared" si="5"/>
        <v>5940</v>
      </c>
      <c r="K38" s="69">
        <f t="shared" si="5"/>
        <v>990</v>
      </c>
      <c r="L38" s="69">
        <f t="shared" si="5"/>
        <v>990</v>
      </c>
      <c r="M38" s="69">
        <f t="shared" si="5"/>
        <v>990</v>
      </c>
      <c r="N38" s="69">
        <f t="shared" si="5"/>
        <v>495</v>
      </c>
      <c r="O38" s="69">
        <f t="shared" si="5"/>
        <v>495</v>
      </c>
      <c r="P38" s="69">
        <f t="shared" si="5"/>
        <v>495</v>
      </c>
      <c r="Q38" s="69">
        <f t="shared" si="5"/>
        <v>495</v>
      </c>
      <c r="R38" s="69">
        <f t="shared" si="5"/>
        <v>495</v>
      </c>
      <c r="S38" s="70">
        <f t="shared" si="5"/>
        <v>495</v>
      </c>
    </row>
    <row r="40" spans="1:19" ht="15.75" thickBot="1" x14ac:dyDescent="0.3">
      <c r="C40" s="11">
        <f>Arkusz1!D34</f>
        <v>0</v>
      </c>
      <c r="D40" s="12"/>
      <c r="E40" s="12"/>
      <c r="F40" s="13">
        <f>Arkusz1!G34</f>
        <v>0</v>
      </c>
      <c r="G40" s="12"/>
      <c r="H40" s="12"/>
      <c r="I40" s="13">
        <f>Arkusz1!J34</f>
        <v>0</v>
      </c>
      <c r="J40" s="12"/>
    </row>
    <row r="41" spans="1:19" ht="15.75" thickBot="1" x14ac:dyDescent="0.3">
      <c r="C41" s="14"/>
      <c r="D41" s="15">
        <f>Arkusz1!E35</f>
        <v>0</v>
      </c>
      <c r="E41" s="15">
        <f>Arkusz1!F35</f>
        <v>0</v>
      </c>
      <c r="F41" s="14"/>
      <c r="G41" s="15">
        <f>Arkusz1!H35</f>
        <v>0</v>
      </c>
      <c r="H41" s="15">
        <f>Arkusz1!I35</f>
        <v>0</v>
      </c>
      <c r="I41" s="14"/>
      <c r="J41" s="15">
        <f>Arkusz1!K35</f>
        <v>0</v>
      </c>
    </row>
    <row r="42" spans="1:19" ht="15.75" thickBot="1" x14ac:dyDescent="0.3">
      <c r="C42" s="16"/>
      <c r="D42" s="17">
        <f>Arkusz1!E36</f>
        <v>0</v>
      </c>
      <c r="E42" s="17">
        <f>Arkusz1!F36</f>
        <v>0</v>
      </c>
      <c r="F42" s="16"/>
      <c r="G42" s="17">
        <f>Arkusz1!H36</f>
        <v>0</v>
      </c>
      <c r="H42" s="17">
        <f>Arkusz1!I36</f>
        <v>0</v>
      </c>
      <c r="I42" s="16"/>
      <c r="J42" s="17">
        <f>Arkusz1!K36</f>
        <v>0</v>
      </c>
    </row>
    <row r="43" spans="1:19" ht="15.75" thickBot="1" x14ac:dyDescent="0.3">
      <c r="C43" s="18"/>
      <c r="D43" s="19">
        <f>Arkusz1!E37</f>
        <v>0</v>
      </c>
      <c r="E43" s="19">
        <f>Arkusz1!F37</f>
        <v>0</v>
      </c>
      <c r="F43" s="20"/>
      <c r="G43" s="19">
        <f>Arkusz1!H37</f>
        <v>0</v>
      </c>
      <c r="H43" s="19">
        <f>Arkusz1!I37</f>
        <v>0</v>
      </c>
      <c r="I43" s="20"/>
      <c r="J43" s="19">
        <f>Arkusz1!K37</f>
        <v>0</v>
      </c>
    </row>
    <row r="44" spans="1:19" ht="15.75" thickBot="1" x14ac:dyDescent="0.3">
      <c r="C44" s="21"/>
      <c r="D44" s="22">
        <f>Arkusz1!E38</f>
        <v>0</v>
      </c>
      <c r="E44" s="22">
        <f>Arkusz1!F38</f>
        <v>0</v>
      </c>
      <c r="F44" s="23"/>
      <c r="G44" s="22">
        <f>Arkusz1!H38</f>
        <v>0</v>
      </c>
      <c r="H44" s="22">
        <f>Arkusz1!I38</f>
        <v>0</v>
      </c>
      <c r="I44" s="23"/>
      <c r="J44" s="22">
        <f>Arkusz1!K38</f>
        <v>0</v>
      </c>
    </row>
    <row r="45" spans="1:19" ht="15.75" thickBot="1" x14ac:dyDescent="0.3">
      <c r="C45" s="24">
        <f>C$9*C40</f>
        <v>0</v>
      </c>
      <c r="D45" s="14"/>
      <c r="E45" s="14"/>
      <c r="F45" s="14"/>
      <c r="G45" s="14"/>
      <c r="H45" s="14"/>
      <c r="I45" s="14"/>
      <c r="J45" s="14"/>
    </row>
    <row r="46" spans="1:19" ht="15.75" thickBot="1" x14ac:dyDescent="0.3">
      <c r="C46" s="14"/>
      <c r="D46" s="14"/>
      <c r="E46" s="14"/>
      <c r="F46" s="24">
        <f>F$9*F40</f>
        <v>0</v>
      </c>
      <c r="G46" s="14"/>
      <c r="H46" s="14"/>
      <c r="I46" s="24">
        <f>I$9*I40</f>
        <v>0</v>
      </c>
      <c r="J46" s="14"/>
    </row>
    <row r="47" spans="1:19" ht="15.75" thickBot="1" x14ac:dyDescent="0.3">
      <c r="C47" s="14"/>
      <c r="D47" s="24">
        <f>D$9*D41</f>
        <v>0</v>
      </c>
      <c r="E47" s="24">
        <f>E$9*E41</f>
        <v>0</v>
      </c>
      <c r="F47" s="14"/>
      <c r="G47" s="14"/>
      <c r="H47" s="14"/>
      <c r="I47" s="14"/>
      <c r="J47" s="14"/>
    </row>
    <row r="48" spans="1:19" ht="15.75" thickBot="1" x14ac:dyDescent="0.3">
      <c r="C48" s="14"/>
      <c r="D48" s="14"/>
      <c r="E48" s="14"/>
      <c r="F48" s="14"/>
      <c r="G48" s="24">
        <f>G$9*G41</f>
        <v>0</v>
      </c>
      <c r="H48" s="24">
        <f>H$9*H41</f>
        <v>0</v>
      </c>
      <c r="I48" s="14"/>
      <c r="J48" s="24">
        <f>J$9*J41</f>
        <v>0</v>
      </c>
    </row>
    <row r="49" spans="3:10" ht="15.75" thickBot="1" x14ac:dyDescent="0.3">
      <c r="C49" s="14"/>
      <c r="D49" s="24">
        <f>D$9*D42</f>
        <v>0</v>
      </c>
      <c r="E49" s="24">
        <f>E$9*E42</f>
        <v>0</v>
      </c>
      <c r="F49" s="14"/>
      <c r="G49" s="14"/>
      <c r="H49" s="14"/>
      <c r="I49" s="14"/>
      <c r="J49" s="14"/>
    </row>
    <row r="50" spans="3:10" ht="15.75" thickBot="1" x14ac:dyDescent="0.3">
      <c r="C50" s="14"/>
      <c r="D50" s="14"/>
      <c r="E50" s="14"/>
      <c r="F50" s="14"/>
      <c r="G50" s="24">
        <f>G$9*G42</f>
        <v>0</v>
      </c>
      <c r="H50" s="24">
        <f>H$9*H42</f>
        <v>0</v>
      </c>
      <c r="I50" s="14"/>
      <c r="J50" s="24">
        <f>J$9*J42</f>
        <v>0</v>
      </c>
    </row>
    <row r="51" spans="3:10" ht="15.75" thickBot="1" x14ac:dyDescent="0.3">
      <c r="C51" s="14"/>
      <c r="D51" s="24">
        <f>D$9*D43</f>
        <v>0</v>
      </c>
      <c r="E51" s="24">
        <f>E$9*E43</f>
        <v>0</v>
      </c>
      <c r="F51" s="14"/>
      <c r="G51" s="14"/>
      <c r="H51" s="14"/>
      <c r="I51" s="14"/>
      <c r="J51" s="14"/>
    </row>
    <row r="52" spans="3:10" ht="15.75" thickBot="1" x14ac:dyDescent="0.3">
      <c r="C52" s="14"/>
      <c r="D52" s="14"/>
      <c r="E52" s="14"/>
      <c r="F52" s="14"/>
      <c r="G52" s="24">
        <f>G$9*G43</f>
        <v>0</v>
      </c>
      <c r="H52" s="24">
        <f>H$9*H43</f>
        <v>0</v>
      </c>
      <c r="I52" s="14"/>
      <c r="J52" s="24">
        <f>J$9*J43</f>
        <v>0</v>
      </c>
    </row>
    <row r="53" spans="3:10" ht="15.75" thickBot="1" x14ac:dyDescent="0.3">
      <c r="C53" s="14"/>
      <c r="D53" s="24">
        <f>D$9*D44</f>
        <v>0</v>
      </c>
      <c r="E53" s="24">
        <f>E$9*E44</f>
        <v>0</v>
      </c>
      <c r="F53" s="14"/>
      <c r="G53" s="24">
        <f>G$9*G44</f>
        <v>0</v>
      </c>
      <c r="H53" s="24">
        <f>H$9*H44</f>
        <v>0</v>
      </c>
      <c r="I53" s="23"/>
      <c r="J53" s="24">
        <f>J$9*J44</f>
        <v>0</v>
      </c>
    </row>
    <row r="55" spans="3:10" ht="15.75" thickBot="1" x14ac:dyDescent="0.3">
      <c r="C55" s="11">
        <f>Arkusz1!D65</f>
        <v>0</v>
      </c>
      <c r="D55" s="11">
        <f>Arkusz1!E65</f>
        <v>0</v>
      </c>
      <c r="E55" s="11">
        <f>Arkusz1!F65</f>
        <v>0</v>
      </c>
      <c r="F55" s="11">
        <f>Arkusz1!G65</f>
        <v>0</v>
      </c>
      <c r="G55" s="11">
        <f>Arkusz1!H65</f>
        <v>0</v>
      </c>
      <c r="H55" s="11">
        <f>Arkusz1!I65</f>
        <v>0</v>
      </c>
      <c r="I55" s="11">
        <f>Arkusz1!J65</f>
        <v>0</v>
      </c>
      <c r="J55" s="11">
        <f>Arkusz1!K65</f>
        <v>0</v>
      </c>
    </row>
    <row r="56" spans="3:10" ht="15.75" thickBot="1" x14ac:dyDescent="0.3">
      <c r="C56" s="29">
        <f>K$9*C55</f>
        <v>0</v>
      </c>
      <c r="D56" s="29">
        <f t="shared" ref="D56:J56" si="6">L$9*D55</f>
        <v>0</v>
      </c>
      <c r="E56" s="29">
        <f t="shared" si="6"/>
        <v>0</v>
      </c>
      <c r="F56" s="29">
        <f t="shared" si="6"/>
        <v>0</v>
      </c>
      <c r="G56" s="29">
        <f t="shared" si="6"/>
        <v>0</v>
      </c>
      <c r="H56" s="29">
        <f t="shared" si="6"/>
        <v>0</v>
      </c>
      <c r="I56" s="29">
        <f t="shared" si="6"/>
        <v>0</v>
      </c>
      <c r="J56" s="29">
        <f t="shared" si="6"/>
        <v>0</v>
      </c>
    </row>
    <row r="57" spans="3:10" ht="15.75" thickBot="1" x14ac:dyDescent="0.3"/>
    <row r="58" spans="3:10" ht="15.75" thickBot="1" x14ac:dyDescent="0.3">
      <c r="C58" s="15">
        <f>Arkusz1!D77</f>
        <v>0</v>
      </c>
      <c r="D58" s="15">
        <f>Arkusz1!E77</f>
        <v>0</v>
      </c>
      <c r="E58" s="15">
        <f>Arkusz1!F77</f>
        <v>0</v>
      </c>
      <c r="F58" s="15">
        <f>Arkusz1!G77</f>
        <v>0</v>
      </c>
      <c r="G58" s="15">
        <f>Arkusz1!H77</f>
        <v>0</v>
      </c>
      <c r="H58" s="15">
        <f>Arkusz1!I77</f>
        <v>0</v>
      </c>
      <c r="I58" s="15">
        <f>Arkusz1!J77</f>
        <v>0</v>
      </c>
      <c r="J58" s="15">
        <f>Arkusz1!K77</f>
        <v>0</v>
      </c>
    </row>
    <row r="59" spans="3:10" ht="15.75" thickBot="1" x14ac:dyDescent="0.3">
      <c r="C59" s="22">
        <f>Arkusz1!D78</f>
        <v>0</v>
      </c>
      <c r="D59" s="22">
        <f>Arkusz1!E78</f>
        <v>0</v>
      </c>
      <c r="E59" s="22">
        <f>Arkusz1!F78</f>
        <v>0</v>
      </c>
      <c r="F59" s="22">
        <f>Arkusz1!G78</f>
        <v>0</v>
      </c>
      <c r="G59" s="22">
        <f>Arkusz1!H78</f>
        <v>0</v>
      </c>
      <c r="H59" s="22">
        <f>Arkusz1!I78</f>
        <v>0</v>
      </c>
      <c r="I59" s="22">
        <f>Arkusz1!J78</f>
        <v>0</v>
      </c>
      <c r="J59" s="22">
        <f>Arkusz1!K78</f>
        <v>0</v>
      </c>
    </row>
    <row r="60" spans="3:10" ht="15.75" thickBot="1" x14ac:dyDescent="0.3">
      <c r="C60" s="11">
        <f>Arkusz1!D79</f>
        <v>0</v>
      </c>
      <c r="D60" s="11">
        <f>Arkusz1!E79</f>
        <v>0</v>
      </c>
      <c r="E60" s="11">
        <f>Arkusz1!F79</f>
        <v>0</v>
      </c>
      <c r="F60" s="11">
        <f>Arkusz1!G79</f>
        <v>0</v>
      </c>
      <c r="G60" s="11">
        <f>Arkusz1!H79</f>
        <v>0</v>
      </c>
      <c r="H60" s="11">
        <f>Arkusz1!I79</f>
        <v>0</v>
      </c>
      <c r="I60" s="11">
        <f>Arkusz1!J79</f>
        <v>0</v>
      </c>
      <c r="J60" s="11">
        <f>Arkusz1!K79</f>
        <v>0</v>
      </c>
    </row>
    <row r="61" spans="3:10" ht="15.75" thickBot="1" x14ac:dyDescent="0.3">
      <c r="C61" s="11">
        <f>Arkusz1!D80</f>
        <v>0</v>
      </c>
      <c r="D61" s="11">
        <f>Arkusz1!E80</f>
        <v>0</v>
      </c>
      <c r="E61" s="11">
        <f>Arkusz1!F80</f>
        <v>0</v>
      </c>
      <c r="F61" s="11">
        <f>Arkusz1!G80</f>
        <v>0</v>
      </c>
      <c r="G61" s="11">
        <f>Arkusz1!H80</f>
        <v>0</v>
      </c>
      <c r="H61" s="11">
        <f>Arkusz1!I80</f>
        <v>0</v>
      </c>
      <c r="I61" s="11">
        <f>Arkusz1!J80</f>
        <v>0</v>
      </c>
      <c r="J61" s="11">
        <f>Arkusz1!K80</f>
        <v>0</v>
      </c>
    </row>
    <row r="62" spans="3:10" ht="15.75" thickBot="1" x14ac:dyDescent="0.3">
      <c r="C62" s="12"/>
      <c r="D62" s="12"/>
      <c r="E62" s="12"/>
      <c r="F62" s="11">
        <f>Arkusz1!G81</f>
        <v>0</v>
      </c>
      <c r="G62" s="11">
        <f>Arkusz1!H81</f>
        <v>0</v>
      </c>
      <c r="H62" s="12"/>
      <c r="I62" s="11">
        <f>Arkusz1!J81</f>
        <v>0</v>
      </c>
      <c r="J62" s="11">
        <f>Arkusz1!K81</f>
        <v>0</v>
      </c>
    </row>
    <row r="63" spans="3:10" ht="15.75" thickBot="1" x14ac:dyDescent="0.3">
      <c r="C63" s="11">
        <f>Arkusz1!D82</f>
        <v>0</v>
      </c>
      <c r="D63" s="11">
        <f>Arkusz1!E82</f>
        <v>0</v>
      </c>
      <c r="E63" s="11">
        <f>Arkusz1!F82</f>
        <v>0</v>
      </c>
      <c r="F63" s="11">
        <f>Arkusz1!G82</f>
        <v>0</v>
      </c>
      <c r="G63" s="11">
        <f>Arkusz1!H82</f>
        <v>0</v>
      </c>
      <c r="H63" s="11">
        <f>Arkusz1!I82</f>
        <v>0</v>
      </c>
      <c r="I63" s="11">
        <f>Arkusz1!J82</f>
        <v>0</v>
      </c>
      <c r="J63" s="11">
        <f>Arkusz1!K82</f>
        <v>0</v>
      </c>
    </row>
    <row r="64" spans="3:10" ht="15.75" thickBot="1" x14ac:dyDescent="0.3">
      <c r="C64" s="11">
        <f>Arkusz1!D83</f>
        <v>0</v>
      </c>
      <c r="D64" s="11">
        <f>Arkusz1!E83</f>
        <v>0</v>
      </c>
      <c r="E64" s="11">
        <f>Arkusz1!F83</f>
        <v>0</v>
      </c>
      <c r="F64" s="11">
        <f>Arkusz1!G83</f>
        <v>0</v>
      </c>
      <c r="G64" s="11">
        <f>Arkusz1!H83</f>
        <v>0</v>
      </c>
      <c r="H64" s="11">
        <f>Arkusz1!I83</f>
        <v>0</v>
      </c>
      <c r="I64" s="11">
        <f>Arkusz1!J83</f>
        <v>0</v>
      </c>
      <c r="J64" s="11">
        <f>Arkusz1!K83</f>
        <v>0</v>
      </c>
    </row>
    <row r="65" spans="3:10" ht="15.75" thickBot="1" x14ac:dyDescent="0.3">
      <c r="C65" s="11">
        <f>Arkusz1!D84</f>
        <v>0</v>
      </c>
      <c r="D65" s="11">
        <f>Arkusz1!E84</f>
        <v>0</v>
      </c>
      <c r="E65" s="11">
        <f>Arkusz1!F84</f>
        <v>0</v>
      </c>
      <c r="F65" s="11">
        <f>Arkusz1!G84</f>
        <v>0</v>
      </c>
      <c r="G65" s="11">
        <f>Arkusz1!H84</f>
        <v>0</v>
      </c>
      <c r="H65" s="11">
        <f>Arkusz1!I84</f>
        <v>0</v>
      </c>
      <c r="I65" s="11">
        <f>Arkusz1!J84</f>
        <v>0</v>
      </c>
      <c r="J65" s="11">
        <f>Arkusz1!K84</f>
        <v>0</v>
      </c>
    </row>
    <row r="66" spans="3:10" ht="15.75" thickBot="1" x14ac:dyDescent="0.3">
      <c r="C66" s="11">
        <f>Arkusz1!D85</f>
        <v>0</v>
      </c>
      <c r="D66" s="11">
        <f>Arkusz1!E85</f>
        <v>0</v>
      </c>
      <c r="E66" s="11">
        <f>Arkusz1!F85</f>
        <v>0</v>
      </c>
      <c r="F66" s="11">
        <f>Arkusz1!G85</f>
        <v>0</v>
      </c>
      <c r="G66" s="11">
        <f>Arkusz1!H85</f>
        <v>0</v>
      </c>
      <c r="H66" s="11">
        <f>Arkusz1!I85</f>
        <v>0</v>
      </c>
      <c r="I66" s="11">
        <f>Arkusz1!J85</f>
        <v>0</v>
      </c>
      <c r="J66" s="11">
        <f>Arkusz1!K85</f>
        <v>0</v>
      </c>
    </row>
    <row r="67" spans="3:10" ht="15.75" thickBot="1" x14ac:dyDescent="0.3">
      <c r="C67" s="29">
        <f>C$8*C58</f>
        <v>0</v>
      </c>
      <c r="D67" s="29">
        <f>D$8*D58</f>
        <v>0</v>
      </c>
      <c r="E67" s="29">
        <f>E$8*E58</f>
        <v>0</v>
      </c>
      <c r="F67" s="12"/>
      <c r="G67" s="12"/>
      <c r="H67" s="12"/>
      <c r="I67" s="12"/>
      <c r="J67" s="12"/>
    </row>
    <row r="68" spans="3:10" ht="15.75" thickBot="1" x14ac:dyDescent="0.3">
      <c r="C68" s="29">
        <f>C$9*C59</f>
        <v>0</v>
      </c>
      <c r="D68" s="29">
        <f>D$9*D59</f>
        <v>0</v>
      </c>
      <c r="E68" s="29">
        <f>E$9*E59</f>
        <v>0</v>
      </c>
      <c r="F68" s="12"/>
      <c r="G68" s="12"/>
      <c r="H68" s="12"/>
      <c r="I68" s="12"/>
      <c r="J68" s="12"/>
    </row>
    <row r="69" spans="3:10" ht="15.75" thickBot="1" x14ac:dyDescent="0.3">
      <c r="C69" s="12"/>
      <c r="D69" s="12"/>
      <c r="E69" s="12"/>
      <c r="F69" s="29">
        <f>F$8*F58</f>
        <v>0</v>
      </c>
      <c r="G69" s="29">
        <f>G$8*G58</f>
        <v>0</v>
      </c>
      <c r="H69" s="29">
        <f>H$8*H58</f>
        <v>0</v>
      </c>
      <c r="I69" s="29">
        <f>I$8*I58</f>
        <v>0</v>
      </c>
      <c r="J69" s="29">
        <f>J$8*J58</f>
        <v>0</v>
      </c>
    </row>
    <row r="70" spans="3:10" ht="15.75" thickBot="1" x14ac:dyDescent="0.3">
      <c r="C70" s="12"/>
      <c r="D70" s="12"/>
      <c r="E70" s="12"/>
      <c r="F70" s="29">
        <f>F$9*F59</f>
        <v>0</v>
      </c>
      <c r="G70" s="29">
        <f>G$9*G59</f>
        <v>0</v>
      </c>
      <c r="H70" s="29">
        <f>H$9*H59</f>
        <v>0</v>
      </c>
      <c r="I70" s="29">
        <f>I$9*I59</f>
        <v>0</v>
      </c>
      <c r="J70" s="29">
        <f>J$9*J59</f>
        <v>0</v>
      </c>
    </row>
    <row r="71" spans="3:10" ht="15.75" thickBot="1" x14ac:dyDescent="0.3">
      <c r="C71" s="29">
        <f t="shared" ref="C71:J71" si="7">K$8*C60</f>
        <v>0</v>
      </c>
      <c r="D71" s="29">
        <f t="shared" si="7"/>
        <v>0</v>
      </c>
      <c r="E71" s="29">
        <f t="shared" si="7"/>
        <v>0</v>
      </c>
      <c r="F71" s="29">
        <f t="shared" si="7"/>
        <v>0</v>
      </c>
      <c r="G71" s="29">
        <f t="shared" si="7"/>
        <v>0</v>
      </c>
      <c r="H71" s="29">
        <f t="shared" si="7"/>
        <v>0</v>
      </c>
      <c r="I71" s="29">
        <f t="shared" si="7"/>
        <v>0</v>
      </c>
      <c r="J71" s="29">
        <f t="shared" si="7"/>
        <v>0</v>
      </c>
    </row>
    <row r="72" spans="3:10" ht="15.75" thickBot="1" x14ac:dyDescent="0.3">
      <c r="C72" s="29">
        <f t="shared" ref="C72:J72" si="8">K$9*C61</f>
        <v>0</v>
      </c>
      <c r="D72" s="29">
        <f t="shared" si="8"/>
        <v>0</v>
      </c>
      <c r="E72" s="29">
        <f t="shared" si="8"/>
        <v>0</v>
      </c>
      <c r="F72" s="29">
        <f t="shared" si="8"/>
        <v>0</v>
      </c>
      <c r="G72" s="29">
        <f t="shared" si="8"/>
        <v>0</v>
      </c>
      <c r="H72" s="29">
        <f t="shared" si="8"/>
        <v>0</v>
      </c>
      <c r="I72" s="29">
        <f t="shared" si="8"/>
        <v>0</v>
      </c>
      <c r="J72" s="29">
        <f t="shared" si="8"/>
        <v>0</v>
      </c>
    </row>
    <row r="73" spans="3:10" ht="15.75" thickBot="1" x14ac:dyDescent="0.3">
      <c r="C73" s="12"/>
      <c r="D73" s="12"/>
      <c r="E73" s="12"/>
      <c r="F73" s="29">
        <f>$S$9*F62</f>
        <v>0</v>
      </c>
      <c r="G73" s="29">
        <f>$S$9*G62</f>
        <v>0</v>
      </c>
      <c r="H73" s="12"/>
      <c r="I73" s="29">
        <f>$S$9*I62</f>
        <v>0</v>
      </c>
      <c r="J73" s="29">
        <f>$S$9*J62</f>
        <v>0</v>
      </c>
    </row>
    <row r="74" spans="3:10" ht="15.75" thickBot="1" x14ac:dyDescent="0.3">
      <c r="C74" s="29">
        <f t="shared" ref="C74:J74" si="9">C$8*C63</f>
        <v>0</v>
      </c>
      <c r="D74" s="29">
        <f t="shared" si="9"/>
        <v>0</v>
      </c>
      <c r="E74" s="29">
        <f t="shared" si="9"/>
        <v>0</v>
      </c>
      <c r="F74" s="29">
        <f t="shared" si="9"/>
        <v>0</v>
      </c>
      <c r="G74" s="29">
        <f t="shared" si="9"/>
        <v>0</v>
      </c>
      <c r="H74" s="29">
        <f t="shared" si="9"/>
        <v>0</v>
      </c>
      <c r="I74" s="29">
        <f t="shared" si="9"/>
        <v>0</v>
      </c>
      <c r="J74" s="29">
        <f t="shared" si="9"/>
        <v>0</v>
      </c>
    </row>
    <row r="75" spans="3:10" ht="15.75" thickBot="1" x14ac:dyDescent="0.3">
      <c r="C75" s="29">
        <f t="shared" ref="C75:J75" si="10">C$9*C64</f>
        <v>0</v>
      </c>
      <c r="D75" s="29">
        <f t="shared" si="10"/>
        <v>0</v>
      </c>
      <c r="E75" s="29">
        <f t="shared" si="10"/>
        <v>0</v>
      </c>
      <c r="F75" s="29">
        <f t="shared" si="10"/>
        <v>0</v>
      </c>
      <c r="G75" s="29">
        <f t="shared" si="10"/>
        <v>0</v>
      </c>
      <c r="H75" s="29">
        <f t="shared" si="10"/>
        <v>0</v>
      </c>
      <c r="I75" s="29">
        <f t="shared" si="10"/>
        <v>0</v>
      </c>
      <c r="J75" s="29">
        <f t="shared" si="10"/>
        <v>0</v>
      </c>
    </row>
    <row r="76" spans="3:10" ht="15.75" thickBot="1" x14ac:dyDescent="0.3">
      <c r="C76" s="29">
        <f t="shared" ref="C76:J76" si="11">K$8*C65</f>
        <v>0</v>
      </c>
      <c r="D76" s="29">
        <f t="shared" si="11"/>
        <v>0</v>
      </c>
      <c r="E76" s="29">
        <f t="shared" si="11"/>
        <v>0</v>
      </c>
      <c r="F76" s="29">
        <f t="shared" si="11"/>
        <v>0</v>
      </c>
      <c r="G76" s="29">
        <f t="shared" si="11"/>
        <v>0</v>
      </c>
      <c r="H76" s="29">
        <f t="shared" si="11"/>
        <v>0</v>
      </c>
      <c r="I76" s="29">
        <f t="shared" si="11"/>
        <v>0</v>
      </c>
      <c r="J76" s="29">
        <f t="shared" si="11"/>
        <v>0</v>
      </c>
    </row>
    <row r="77" spans="3:10" ht="15.75" thickBot="1" x14ac:dyDescent="0.3">
      <c r="C77" s="29">
        <f t="shared" ref="C77:J77" si="12">K$9*C66</f>
        <v>0</v>
      </c>
      <c r="D77" s="29">
        <f t="shared" si="12"/>
        <v>0</v>
      </c>
      <c r="E77" s="29">
        <f t="shared" si="12"/>
        <v>0</v>
      </c>
      <c r="F77" s="29">
        <f t="shared" si="12"/>
        <v>0</v>
      </c>
      <c r="G77" s="29">
        <f t="shared" si="12"/>
        <v>0</v>
      </c>
      <c r="H77" s="29">
        <f t="shared" si="12"/>
        <v>0</v>
      </c>
      <c r="I77" s="29">
        <f t="shared" si="12"/>
        <v>0</v>
      </c>
      <c r="J77" s="29">
        <f t="shared" si="12"/>
        <v>0</v>
      </c>
    </row>
  </sheetData>
  <protectedRanges>
    <protectedRange sqref="C45 D47:E47 D49:E49 D51:E51 D53:E53 F46 I46 G48:H48 J48 G50:H50 J50 G52:H53 J52:J53" name="Rozstęp15"/>
    <protectedRange sqref="C40:J44" name="Rozstęp9"/>
    <protectedRange sqref="C55:J56" name="Rozstęp31_1"/>
    <protectedRange sqref="C67:E68 F69:J70 C71:J72 F73:G73 I73:J73 C74:J77" name="Rozstęp37"/>
    <protectedRange sqref="C58:J66" name="Rozstęp33"/>
  </protectedRanges>
  <mergeCells count="3">
    <mergeCell ref="A12:A20"/>
    <mergeCell ref="A21:A29"/>
    <mergeCell ref="A30:A38"/>
  </mergeCells>
  <dataValidations count="3">
    <dataValidation type="whole" allowBlank="1" showInputMessage="1" showErrorMessage="1" sqref="C55:J55 C58:J66" xr:uid="{00000000-0002-0000-0100-000000000000}">
      <formula1>1</formula1>
      <formula2>90000000</formula2>
    </dataValidation>
    <dataValidation type="whole" allowBlank="1" showInputMessage="1" showErrorMessage="1" sqref="C40:J44" xr:uid="{00000000-0002-0000-0100-000001000000}">
      <formula1>1</formula1>
      <formula2>1000000</formula2>
    </dataValidation>
    <dataValidation allowBlank="1" showErrorMessage="1" sqref="S6 B21:B38 B7:S20" xr:uid="{00000000-0002-0000-0100-000002000000}"/>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2</vt:i4>
      </vt:variant>
    </vt:vector>
  </HeadingPairs>
  <TitlesOfParts>
    <vt:vector size="2" baseType="lpstr">
      <vt:lpstr>Arkusz1</vt:lpstr>
      <vt:lpstr>Arkusz2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Pracownik</dc:creator>
  <cp:lastModifiedBy>Pracownik</cp:lastModifiedBy>
  <cp:lastPrinted>2023-05-22T06:48:38Z</cp:lastPrinted>
  <dcterms:created xsi:type="dcterms:W3CDTF">2023-05-16T10:37:30Z</dcterms:created>
  <dcterms:modified xsi:type="dcterms:W3CDTF">2023-05-24T10:16:52Z</dcterms:modified>
</cp:coreProperties>
</file>