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66925"/>
  <mc:AlternateContent xmlns:mc="http://schemas.openxmlformats.org/markup-compatibility/2006">
    <mc:Choice Requires="x15">
      <x15ac:absPath xmlns:x15ac="http://schemas.microsoft.com/office/spreadsheetml/2010/11/ac" url="C:\Users\Pracownik\Desktop\Nowe załączniki\"/>
    </mc:Choice>
  </mc:AlternateContent>
  <xr:revisionPtr revIDLastSave="0" documentId="13_ncr:1_{A4810C6C-21D0-43B3-A7A3-C3C892778D55}" xr6:coauthVersionLast="36" xr6:coauthVersionMax="36" xr10:uidLastSave="{00000000-0000-0000-0000-000000000000}"/>
  <bookViews>
    <workbookView xWindow="0" yWindow="0" windowWidth="28800" windowHeight="11025" xr2:uid="{00000000-000D-0000-FFFF-FFFF00000000}"/>
  </bookViews>
  <sheets>
    <sheet name="Arkusz1" sheetId="1" r:id="rId1"/>
    <sheet name="Arkusz2" sheetId="3"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3" l="1"/>
  <c r="E6" i="3"/>
  <c r="F6" i="3"/>
  <c r="G6" i="3"/>
  <c r="H6" i="3"/>
  <c r="I6" i="3"/>
  <c r="J6" i="3"/>
  <c r="K6" i="3"/>
  <c r="L6" i="3"/>
  <c r="M6" i="3"/>
  <c r="N6" i="3"/>
  <c r="O6" i="3"/>
  <c r="P6" i="3"/>
  <c r="Q6" i="3"/>
  <c r="R6" i="3"/>
  <c r="S6" i="3"/>
  <c r="C6" i="3"/>
  <c r="F49" i="3" l="1"/>
  <c r="J49" i="3"/>
  <c r="J50" i="3"/>
  <c r="J51" i="3"/>
  <c r="F52" i="3"/>
  <c r="J52" i="3"/>
  <c r="F51" i="3"/>
  <c r="G48" i="3"/>
  <c r="C48" i="3"/>
  <c r="G45" i="3"/>
  <c r="C45" i="3"/>
  <c r="E31" i="3"/>
  <c r="F31" i="3"/>
  <c r="E32" i="3"/>
  <c r="F32" i="3"/>
  <c r="F33" i="3"/>
  <c r="F34" i="3"/>
  <c r="C33" i="3"/>
  <c r="C34" i="3"/>
  <c r="G30" i="3"/>
  <c r="C49" i="3"/>
  <c r="D49" i="3"/>
  <c r="E49" i="3"/>
  <c r="G49" i="3"/>
  <c r="H49" i="3"/>
  <c r="I49" i="3"/>
  <c r="G50" i="3"/>
  <c r="H50" i="3"/>
  <c r="C51" i="3"/>
  <c r="D51" i="3"/>
  <c r="E51" i="3"/>
  <c r="G51" i="3"/>
  <c r="H51" i="3"/>
  <c r="I51" i="3"/>
  <c r="C52" i="3"/>
  <c r="D52" i="3"/>
  <c r="E52" i="3"/>
  <c r="G52" i="3"/>
  <c r="H52" i="3"/>
  <c r="I52" i="3"/>
  <c r="D48" i="3"/>
  <c r="E48" i="3"/>
  <c r="F48" i="3"/>
  <c r="H48" i="3"/>
  <c r="I48" i="3"/>
  <c r="J48" i="3"/>
  <c r="D45" i="3"/>
  <c r="E45" i="3"/>
  <c r="F45" i="3"/>
  <c r="H45" i="3"/>
  <c r="I45" i="3"/>
  <c r="J45" i="3"/>
  <c r="C31" i="3"/>
  <c r="H31" i="3"/>
  <c r="I31" i="3"/>
  <c r="C32" i="3"/>
  <c r="H32" i="3"/>
  <c r="I32" i="3"/>
  <c r="E33" i="3"/>
  <c r="H33" i="3"/>
  <c r="I33" i="3"/>
  <c r="E34" i="3"/>
  <c r="H34" i="3"/>
  <c r="I34" i="3"/>
  <c r="D30" i="3"/>
  <c r="J30" i="3"/>
  <c r="D4" i="3"/>
  <c r="D84" i="3" s="1"/>
  <c r="E4" i="3"/>
  <c r="E84" i="3" s="1"/>
  <c r="F4" i="3"/>
  <c r="F88" i="3" s="1"/>
  <c r="G4" i="3"/>
  <c r="G88" i="3" s="1"/>
  <c r="H4" i="3"/>
  <c r="H74" i="3" s="1"/>
  <c r="I4" i="3"/>
  <c r="I85" i="3" s="1"/>
  <c r="J4" i="3"/>
  <c r="J88" i="3" s="1"/>
  <c r="K4" i="3"/>
  <c r="C86" i="3" s="1"/>
  <c r="L4" i="3"/>
  <c r="D86" i="3" s="1"/>
  <c r="M4" i="3"/>
  <c r="E86" i="3" s="1"/>
  <c r="N4" i="3"/>
  <c r="F89" i="3" s="1"/>
  <c r="O4" i="3"/>
  <c r="G86" i="3" s="1"/>
  <c r="P4" i="3"/>
  <c r="H86" i="3" s="1"/>
  <c r="Q4" i="3"/>
  <c r="I86" i="3" s="1"/>
  <c r="R4" i="3"/>
  <c r="J89" i="3" s="1"/>
  <c r="S4" i="3"/>
  <c r="J87" i="3" s="1"/>
  <c r="C4" i="3"/>
  <c r="C72" i="3" s="1"/>
  <c r="I74" i="3" l="1"/>
  <c r="J67" i="3"/>
  <c r="F77" i="3"/>
  <c r="F86" i="3"/>
  <c r="F71" i="3"/>
  <c r="J77" i="3"/>
  <c r="J86" i="3"/>
  <c r="J85" i="3"/>
  <c r="E72" i="3"/>
  <c r="F85" i="3"/>
  <c r="C89" i="3"/>
  <c r="G89" i="3"/>
  <c r="G67" i="3"/>
  <c r="C74" i="3"/>
  <c r="C88" i="3"/>
  <c r="C68" i="3"/>
  <c r="I69" i="3"/>
  <c r="H71" i="3"/>
  <c r="F73" i="3"/>
  <c r="E74" i="3"/>
  <c r="C77" i="3"/>
  <c r="G77" i="3"/>
  <c r="C84" i="3"/>
  <c r="G85" i="3"/>
  <c r="G87" i="3"/>
  <c r="D88" i="3"/>
  <c r="H88" i="3"/>
  <c r="D89" i="3"/>
  <c r="H89" i="3"/>
  <c r="D66" i="3"/>
  <c r="E68" i="3"/>
  <c r="C70" i="3"/>
  <c r="I71" i="3"/>
  <c r="H73" i="3"/>
  <c r="F74" i="3"/>
  <c r="D77" i="3"/>
  <c r="H77" i="3"/>
  <c r="H85" i="3"/>
  <c r="H87" i="3"/>
  <c r="E88" i="3"/>
  <c r="I88" i="3"/>
  <c r="E89" i="3"/>
  <c r="I89" i="3"/>
  <c r="H69" i="3"/>
  <c r="F69" i="3"/>
  <c r="E70" i="3"/>
  <c r="I73" i="3"/>
  <c r="E77" i="3"/>
  <c r="I77" i="3"/>
  <c r="S26" i="3" l="1"/>
  <c r="R26" i="3"/>
  <c r="Q26" i="3"/>
  <c r="P26" i="3"/>
  <c r="O26" i="3"/>
  <c r="N26" i="3"/>
  <c r="M26" i="3"/>
  <c r="L26" i="3"/>
  <c r="K26" i="3"/>
  <c r="J26" i="3"/>
  <c r="I26" i="3"/>
  <c r="H26" i="3"/>
  <c r="G26" i="3"/>
  <c r="F26" i="3"/>
  <c r="E26" i="3"/>
  <c r="D26" i="3"/>
  <c r="C26" i="3"/>
  <c r="S25" i="3"/>
  <c r="R25" i="3"/>
  <c r="Q25" i="3"/>
  <c r="P25" i="3"/>
  <c r="O25" i="3"/>
  <c r="N25" i="3"/>
  <c r="M25" i="3"/>
  <c r="L25" i="3"/>
  <c r="K25" i="3"/>
  <c r="J25" i="3"/>
  <c r="I25" i="3"/>
  <c r="H25" i="3"/>
  <c r="G25" i="3"/>
  <c r="F25" i="3"/>
  <c r="E25" i="3"/>
  <c r="D25" i="3"/>
  <c r="C25" i="3"/>
  <c r="S24" i="3"/>
  <c r="R24" i="3"/>
  <c r="Q24" i="3"/>
  <c r="P24" i="3"/>
  <c r="O24" i="3"/>
  <c r="N24" i="3"/>
  <c r="M24" i="3"/>
  <c r="L24" i="3"/>
  <c r="K24" i="3"/>
  <c r="J24" i="3"/>
  <c r="I24" i="3"/>
  <c r="H24" i="3"/>
  <c r="G24" i="3"/>
  <c r="F24" i="3"/>
  <c r="E24" i="3"/>
  <c r="D24" i="3"/>
  <c r="C24" i="3"/>
  <c r="S23" i="3"/>
  <c r="R23" i="3"/>
  <c r="Q23" i="3"/>
  <c r="P23" i="3"/>
  <c r="O23" i="3"/>
  <c r="N23" i="3"/>
  <c r="M23" i="3"/>
  <c r="L23" i="3"/>
  <c r="K23" i="3"/>
  <c r="J23" i="3"/>
  <c r="I23" i="3"/>
  <c r="H23" i="3"/>
  <c r="G23" i="3"/>
  <c r="F23" i="3"/>
  <c r="E23" i="3"/>
  <c r="D23" i="3"/>
  <c r="C23" i="3"/>
  <c r="S22" i="3"/>
  <c r="R22" i="3"/>
  <c r="Q22" i="3"/>
  <c r="P22" i="3"/>
  <c r="O22" i="3"/>
  <c r="N22" i="3"/>
  <c r="M22" i="3"/>
  <c r="L22" i="3"/>
  <c r="K22" i="3"/>
  <c r="J22" i="3"/>
  <c r="I22" i="3"/>
  <c r="H22" i="3"/>
  <c r="G22" i="3"/>
  <c r="F22" i="3"/>
  <c r="E22" i="3"/>
  <c r="D22" i="3"/>
  <c r="C22" i="3"/>
  <c r="S21" i="3"/>
  <c r="R21" i="3"/>
  <c r="Q21" i="3"/>
  <c r="P21" i="3"/>
  <c r="O21" i="3"/>
  <c r="N21" i="3"/>
  <c r="M21" i="3"/>
  <c r="L21" i="3"/>
  <c r="K21" i="3"/>
  <c r="J21" i="3"/>
  <c r="I21" i="3"/>
  <c r="H21" i="3"/>
  <c r="G21" i="3"/>
  <c r="F21" i="3"/>
  <c r="E21" i="3"/>
  <c r="D21" i="3"/>
  <c r="C21" i="3"/>
  <c r="S20" i="3"/>
  <c r="R20" i="3"/>
  <c r="Q20" i="3"/>
  <c r="P20" i="3"/>
  <c r="O20" i="3"/>
  <c r="N20" i="3"/>
  <c r="M20" i="3"/>
  <c r="L20" i="3"/>
  <c r="K20" i="3"/>
  <c r="J20" i="3"/>
  <c r="I20" i="3"/>
  <c r="H20" i="3"/>
  <c r="G20" i="3"/>
  <c r="F20" i="3"/>
  <c r="E20" i="3"/>
  <c r="D20" i="3"/>
  <c r="C20" i="3"/>
  <c r="S19" i="3"/>
  <c r="R19" i="3"/>
  <c r="Q19" i="3"/>
  <c r="P19" i="3"/>
  <c r="O19" i="3"/>
  <c r="N19" i="3"/>
  <c r="M19" i="3"/>
  <c r="L19" i="3"/>
  <c r="K19" i="3"/>
  <c r="J19" i="3"/>
  <c r="I19" i="3"/>
  <c r="H19" i="3"/>
  <c r="G19" i="3"/>
  <c r="F19" i="3"/>
  <c r="E19" i="3"/>
  <c r="D19" i="3"/>
  <c r="C19" i="3"/>
  <c r="S18" i="3"/>
  <c r="R18" i="3"/>
  <c r="K87" i="1" s="1"/>
  <c r="Q18" i="3"/>
  <c r="P18" i="3"/>
  <c r="O18" i="3"/>
  <c r="N18" i="3"/>
  <c r="M18" i="3"/>
  <c r="L18" i="3"/>
  <c r="K18" i="3"/>
  <c r="J18" i="3"/>
  <c r="I18" i="3"/>
  <c r="J47" i="1" s="1"/>
  <c r="H18" i="3"/>
  <c r="G18" i="3"/>
  <c r="F18" i="3"/>
  <c r="E18" i="3"/>
  <c r="D18" i="3"/>
  <c r="C18" i="3"/>
  <c r="K66" i="1" l="1"/>
  <c r="E82" i="1"/>
  <c r="E86" i="1"/>
  <c r="E39" i="1"/>
  <c r="I42" i="1"/>
  <c r="I83" i="1"/>
  <c r="I47" i="1"/>
  <c r="I86" i="1"/>
  <c r="I46" i="1"/>
  <c r="I44" i="1"/>
  <c r="F82" i="1"/>
  <c r="F45" i="1"/>
  <c r="F47" i="1"/>
  <c r="F86" i="1"/>
  <c r="F43" i="1"/>
  <c r="F41" i="1"/>
  <c r="J83" i="1"/>
  <c r="J86" i="1"/>
  <c r="J46" i="1"/>
  <c r="J44" i="1"/>
  <c r="J42" i="1"/>
  <c r="F84" i="1"/>
  <c r="F87" i="1"/>
  <c r="F66" i="1"/>
  <c r="J84" i="1"/>
  <c r="J87" i="1"/>
  <c r="J66" i="1"/>
  <c r="I84" i="1"/>
  <c r="I87" i="1"/>
  <c r="I66" i="1"/>
  <c r="G86" i="1"/>
  <c r="G44" i="1"/>
  <c r="G42" i="1"/>
  <c r="G47" i="1"/>
  <c r="G83" i="1"/>
  <c r="G46" i="1"/>
  <c r="K86" i="1"/>
  <c r="K40" i="1"/>
  <c r="K48" i="1" s="1"/>
  <c r="K83" i="1"/>
  <c r="G87" i="1"/>
  <c r="G66" i="1"/>
  <c r="G84" i="1"/>
  <c r="K84" i="1"/>
  <c r="E84" i="1"/>
  <c r="E87" i="1"/>
  <c r="E66" i="1"/>
  <c r="D47" i="1"/>
  <c r="D45" i="1"/>
  <c r="D41" i="1"/>
  <c r="D82" i="1"/>
  <c r="D43" i="1"/>
  <c r="L43" i="1" s="1"/>
  <c r="D86" i="1"/>
  <c r="H40" i="1"/>
  <c r="H83" i="1"/>
  <c r="H86" i="1"/>
  <c r="D84" i="1"/>
  <c r="D87" i="1"/>
  <c r="D66" i="1"/>
  <c r="H66" i="1"/>
  <c r="H84" i="1"/>
  <c r="H87" i="1"/>
  <c r="K85" i="1"/>
  <c r="I85" i="1"/>
  <c r="H85" i="1"/>
  <c r="D53" i="3"/>
  <c r="D57" i="3"/>
  <c r="D35" i="3"/>
  <c r="D55" i="3"/>
  <c r="D46" i="3"/>
  <c r="D58" i="3"/>
  <c r="E43" i="3"/>
  <c r="E37" i="3"/>
  <c r="E57" i="3"/>
  <c r="E53" i="3"/>
  <c r="E39" i="3"/>
  <c r="E41" i="3"/>
  <c r="I54" i="3"/>
  <c r="I40" i="3"/>
  <c r="I43" i="3"/>
  <c r="I57" i="3"/>
  <c r="I38" i="3"/>
  <c r="I42" i="3"/>
  <c r="E55" i="3"/>
  <c r="E46" i="3"/>
  <c r="E58" i="3"/>
  <c r="I46" i="3"/>
  <c r="I55" i="3"/>
  <c r="I58" i="3"/>
  <c r="H57" i="3"/>
  <c r="H54" i="3"/>
  <c r="H43" i="3"/>
  <c r="H38" i="3"/>
  <c r="H42" i="3"/>
  <c r="H40" i="3"/>
  <c r="F40" i="3"/>
  <c r="F43" i="3"/>
  <c r="F42" i="3"/>
  <c r="F54" i="3"/>
  <c r="F38" i="3"/>
  <c r="F57" i="3"/>
  <c r="J36" i="3"/>
  <c r="J54" i="3"/>
  <c r="J57" i="3"/>
  <c r="F46" i="3"/>
  <c r="F55" i="3"/>
  <c r="F58" i="3"/>
  <c r="J46" i="3"/>
  <c r="J55" i="3"/>
  <c r="J58" i="3"/>
  <c r="H55" i="3"/>
  <c r="H58" i="3"/>
  <c r="H46" i="3"/>
  <c r="C53" i="3"/>
  <c r="C41" i="3"/>
  <c r="C57" i="3"/>
  <c r="C43" i="3"/>
  <c r="C39" i="3"/>
  <c r="C37" i="3"/>
  <c r="G54" i="3"/>
  <c r="G57" i="3"/>
  <c r="G36" i="3"/>
  <c r="C58" i="3"/>
  <c r="C46" i="3"/>
  <c r="C55" i="3"/>
  <c r="G55" i="3"/>
  <c r="G58" i="3"/>
  <c r="G46" i="3"/>
  <c r="H56" i="3"/>
  <c r="G56" i="3"/>
  <c r="J56" i="3"/>
  <c r="L45" i="1" l="1"/>
  <c r="L66" i="1"/>
  <c r="L67" i="1" s="1"/>
  <c r="L68" i="1" s="1"/>
  <c r="I70" i="1" s="1"/>
  <c r="H88" i="1"/>
  <c r="J88" i="1"/>
  <c r="L86" i="1"/>
  <c r="L46" i="1"/>
  <c r="L82" i="1"/>
  <c r="D88" i="1"/>
  <c r="I48" i="1"/>
  <c r="L87" i="1"/>
  <c r="H48" i="1"/>
  <c r="L40" i="1"/>
  <c r="L41" i="1"/>
  <c r="D48" i="1"/>
  <c r="K88" i="1"/>
  <c r="L83" i="1"/>
  <c r="G88" i="1"/>
  <c r="F48" i="1"/>
  <c r="E48" i="1"/>
  <c r="L39" i="1"/>
  <c r="L85" i="1"/>
  <c r="L84" i="1"/>
  <c r="F88" i="1"/>
  <c r="I88" i="1"/>
  <c r="L47" i="1"/>
  <c r="G48" i="1"/>
  <c r="L42" i="1"/>
  <c r="J48" i="1"/>
  <c r="L44" i="1"/>
  <c r="E88" i="1"/>
  <c r="L48" i="1" l="1"/>
  <c r="L49" i="1" s="1"/>
  <c r="L50" i="1" s="1"/>
  <c r="I52" i="1" s="1"/>
  <c r="L88" i="1"/>
  <c r="L89" i="1" s="1"/>
  <c r="L90" i="1" s="1"/>
  <c r="G101" i="1" l="1"/>
</calcChain>
</file>

<file path=xl/sharedStrings.xml><?xml version="1.0" encoding="utf-8"?>
<sst xmlns="http://schemas.openxmlformats.org/spreadsheetml/2006/main" count="241" uniqueCount="178">
  <si>
    <t>Nazwa jednostki samorządu terytorialnego</t>
  </si>
  <si>
    <t>Kod TERYT</t>
  </si>
  <si>
    <t>(należy wybrać właściwy wiersz z listy rozwijanej)</t>
  </si>
  <si>
    <t>*</t>
  </si>
  <si>
    <t>Dla każdego rodzaju niepełnosprawności należy wypełnić osobny formularz.</t>
  </si>
  <si>
    <t>I. Dotacja celowa na wyposażenie szkół w podręczniki lub materiały edukacyjne, dostosowane do potrzeb edukacyjnych i możliwości psychofizycznych uczniów niepełnosprawnych posiadających orzeczenie o potrzebie kształcenia specjalnego</t>
  </si>
  <si>
    <t>Poz.</t>
  </si>
  <si>
    <t>Razem</t>
  </si>
  <si>
    <t>klasa I</t>
  </si>
  <si>
    <t>klasa II</t>
  </si>
  <si>
    <t>klasa III</t>
  </si>
  <si>
    <t>klasa IV</t>
  </si>
  <si>
    <t>klasa V</t>
  </si>
  <si>
    <t>klasa VI</t>
  </si>
  <si>
    <t>klasa VII</t>
  </si>
  <si>
    <t>klasa VIII</t>
  </si>
  <si>
    <t>7</t>
  </si>
  <si>
    <t>9</t>
  </si>
  <si>
    <t>11</t>
  </si>
  <si>
    <t>Środki niezbędne na wyposażenie szkół podstawowych w podręczniki lub materiały edukacyjne (suma kwot wskazanych w poz. 6-14)</t>
  </si>
  <si>
    <t>Wnioskowana kwota dotacji (suma kwot wskazanych w poz. 15, kol. 11 i poz. 16, kol. 11)</t>
  </si>
  <si>
    <t xml:space="preserve">Łączna kwota dotacji celowej na wyposażenie szkół w podręczniki lub materiały edukacyjne, dostosowane do potrzeb edukacyjnych i możliwości psychofizycznych uczniów niepełnosprawnych posiadających orzeczenie o potrzebie kształcenia specjalnego, w tym koszty obsługi zadania (poz. 17, kol. 11), wynosi </t>
  </si>
  <si>
    <t>Wnioskowana kwota dotacji (suma kwot wskazanych w poz. 2, kol. 11 i poz. 3, kol. 11)</t>
  </si>
  <si>
    <t xml:space="preserve">Łączna kwota dotacji celowej na wyposażenie szkół w materiały ćwiczeniowe dostosowane do potrzeb edukacyjnych i możliwości psychofizycznych uczniów niepełnosprawnych posiadających orzeczenie o potrzebie kształcenia specjalnego, w tym koszty obsługi zadania (poz. 4, kol. 11), wynosi </t>
  </si>
  <si>
    <t>, z tego:</t>
  </si>
  <si>
    <t>- wydatki bieżące</t>
  </si>
  <si>
    <t>- wydatki majątkowe</t>
  </si>
  <si>
    <t>data sporządzenia</t>
  </si>
  <si>
    <t>….......................................................................</t>
  </si>
  <si>
    <t>informacja składana po raz pierwszy</t>
  </si>
  <si>
    <t>aktualizacja informacji</t>
  </si>
  <si>
    <t>Kwota bazowa od 15 maja</t>
  </si>
  <si>
    <t>klasa  VIII</t>
  </si>
  <si>
    <t>j. obcy zaawansowany</t>
  </si>
  <si>
    <t>podr</t>
  </si>
  <si>
    <t>ćw</t>
  </si>
  <si>
    <t>ref</t>
  </si>
  <si>
    <t>WSKAŹNIKI</t>
  </si>
  <si>
    <t>lekki</t>
  </si>
  <si>
    <t>umiarkowany</t>
  </si>
  <si>
    <t>niesłyszący</t>
  </si>
  <si>
    <t>słabosłyszący</t>
  </si>
  <si>
    <t>autyzm</t>
  </si>
  <si>
    <t>słabowidzący 1</t>
  </si>
  <si>
    <t>słabowidzący 2</t>
  </si>
  <si>
    <t>niewidomi 1</t>
  </si>
  <si>
    <t>niewidomi 2</t>
  </si>
  <si>
    <t>KWOTY</t>
  </si>
  <si>
    <t>Kwoty * wskaźnik od 15 maja</t>
  </si>
  <si>
    <t>Szkoły podstawowe</t>
  </si>
  <si>
    <t>Szkoły artystyczne realizujące kształcenie ogólne w zakresie szkoły podstawowej</t>
  </si>
  <si>
    <t>Załącznik nr 5</t>
  </si>
  <si>
    <t>Wniosek o udzielenie dotacji celowej na wyposażenie szkół w podręczniki, materiały edukacyjne lub materiały ćwiczeniowe, dostosowane do potrzeb edukacyjnych 
i możliwości psychofizycznych uczniów niepełnosprawnych posiadających orzeczenie o potrzebie kształcenia specjalnego w 2024 r.*</t>
  </si>
  <si>
    <r>
      <t>Wyszczególnienie</t>
    </r>
    <r>
      <rPr>
        <vertAlign val="superscript"/>
        <sz val="11"/>
        <color theme="1"/>
        <rFont val="Times New Roman"/>
        <family val="1"/>
        <charset val="238"/>
      </rPr>
      <t>[1]</t>
    </r>
  </si>
  <si>
    <t>[1]</t>
  </si>
  <si>
    <t>[3]</t>
  </si>
  <si>
    <t>[4]</t>
  </si>
  <si>
    <t>[5]</t>
  </si>
  <si>
    <t>[6]</t>
  </si>
  <si>
    <t>[7]</t>
  </si>
  <si>
    <t>[8]</t>
  </si>
  <si>
    <t>[9]</t>
  </si>
  <si>
    <t>[10]</t>
  </si>
  <si>
    <t>[11]</t>
  </si>
  <si>
    <r>
      <t>Prognozowana liczba uczniów danych klas w roku szkolnym 2024/2025</t>
    </r>
    <r>
      <rPr>
        <vertAlign val="superscript"/>
        <sz val="10"/>
        <color rgb="FF000000"/>
        <rFont val="Times New Roman"/>
        <family val="1"/>
        <charset val="238"/>
      </rPr>
      <t>[3]</t>
    </r>
  </si>
  <si>
    <r>
      <t>Prognozowany wzrost liczby uczniów klas I, III, IV, VI i VII w roku szkolnym 2024/2025 w stosunku do odpowiednio:
- liczby uczniów klas I szkół podstawowych, którym w roku szkolnym 
2023/2024 szkoły te zapewniły podręczniki do zajęć z zakresu edukacji: polonistycznej, matematycznej, przyrodniczej i społecznej, podręczniki do zajęć z zakresu danego języka obcego nowożytnego lub materiały edukacyjne,
- liczby uczniów klas III szkół podstawowych, którym w roku szkolnym 2022/2023 i 2023/2024 szkoły te zapewniły podręczniki do zajęć z zakresu edukacji: polonistycznej, matematycznej, przyrodniczej i społecznej, podręczniki do zajęć z zakresu danego języka obcego nowożytnego lub materiały edukacyjne,
- liczby uczniów klas IV i VII szkół podstawowych, którym w roku szkolnym 2023/2024 szkoły te zapewniły podręczniki lub materiały edukacyjne,
- liczby uczniów klas VI szkół podstawowych, którym w roku szkolnym 2022/2023 i 2023/2024 szkoły te zapewniły podręczniki lub materiały edukacyjne</t>
    </r>
    <r>
      <rPr>
        <vertAlign val="superscript"/>
        <sz val="10"/>
        <color rgb="FF000000"/>
        <rFont val="Times New Roman"/>
        <family val="1"/>
        <charset val="238"/>
      </rPr>
      <t>[4]</t>
    </r>
  </si>
  <si>
    <r>
      <t>Prognozowana liczba uczniów danych klas w roku szkolnym 2024/2025</t>
    </r>
    <r>
      <rPr>
        <vertAlign val="superscript"/>
        <sz val="10"/>
        <color rgb="FF000000"/>
        <rFont val="Times New Roman"/>
        <family val="1"/>
        <charset val="238"/>
      </rPr>
      <t>[3], [5]</t>
    </r>
  </si>
  <si>
    <r>
      <t>Liczba uczniów danych klas w roku szkolnym 2024/2025,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 i III,
- podręczników lub materiałów edukacyjnych, w przypadku uczniów klas IV, VI i VII</t>
    </r>
    <r>
      <rPr>
        <vertAlign val="superscript"/>
        <sz val="10"/>
        <color rgb="FF000000"/>
        <rFont val="Times New Roman"/>
        <family val="1"/>
        <charset val="238"/>
      </rPr>
      <t>[6]</t>
    </r>
  </si>
  <si>
    <t>Liczba uczniów klas I, III, IV, VI i VII szkół podstawowych,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</si>
  <si>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Środki niezbędne na wyposażenie szkół podstawowych w podręczniki lub materiały edukacyjne dla liczby uczniów wskazanej w poz. 1 (kwota nie może być wyższa od iloczynu liczby uczniów wskazanej odpowiednio w:
- poz. 1, kol. 7 oraz kwoty 235,62 zł na ucznia i wskaźnika,
- poz. 1, kol. 10 oraz kwoty 326,70 zł na ucznia i wskaźnika)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</si>
  <si>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3 i 5 oraz kwoty 98,01 zł na ucznia i wskaźnika)</t>
  </si>
  <si>
    <t>Środki niezbędne na wyposażenie szkół podstawowych w podręczniki do zajęćz zakresu edukacji: polonistycznej, matematycznej, przyrodniczej i społecznej, podręczniki do zajęć z zakresu danego języka obcego nowożytnego lub materiały edukacyjne dla liczby uczniów wskazanej w poz. 1 (kwota nie może być wyższa od iloczynu liczby uczniów wskazanej w poz. 1, kol. 4 oraz kwoty 98,01 zł na ucznia i wskaźnika)</t>
  </si>
  <si>
    <t>Środki niezbędne na wyposażenie szkół podstawowych w podręczniki lub materiały edukacyjne dla liczby uczniów wskazanej w poz. 2 (kwota nie może być wyższa od iloczynu liczby uczniów wskazanej odpowiednio w:
- poz. 2, kol. 6 oraz kwoty 183,15 zł na ucznia i wskaźnika,
- poz. 2, kol. 8 oraz kwoty 235,62 zł na ucznia i wskaźnika,
- poz. 2, kol. 9 oraz kwoty 326,70 zł na ucznia i wskaźnika)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</si>
  <si>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nie może być wyższa od iloczynu liczby uczniów wskazanej odpowiednio w poz. 3, kol. 3 i 5 oraz kwoty 98,01 zł na ucznia i wskaźnika)</t>
  </si>
  <si>
    <t>Środki niezbędne na wyposażenie szkół podstawowych w podręczniki lub materiały edukacyjne dla liczby uczniów wskazanej w poz. 3 (kwota nie może być wyższa od iloczynu liczby uczniów wskazanej odpowiednio w:
- poz. 3, kol. 6 oraz kwoty 183,15 zł na ucznia i wskaźnika,
- poz. 3, kol. 8 oraz kwoty 235,62 zł na ucznia i wskaźnika,
- poz. 3, kol. 9 oraz kwoty 326,70 zł na ucznia i wskaźnika)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</si>
  <si>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nie może być wyższa od iloczynu liczby uczniów wskazanej odpowiednio w poz. 4, kol. 3 i 5 oraz kwoty 98,01 zł na ucznia i wskaźnika)</t>
  </si>
  <si>
    <t>Środki niezbędne na wyposażenie szkół podstawowych w podręczniki lub materiały edukacyjne dla liczby uczniów wskazanej w poz. 4 (kwota nie może być wyższa od iloczynu liczby uczniów wskazanej odpowiednio w:
- poz. 4, kol. 6 oraz kwoty 183,15 zł na ucznia i wskaźnika,
- poz. 4, kol. 8 oraz kwoty 235,62 zł na ucznia i wskaźnika,
- poz. 4, kol. 9 oraz kwoty 326,70 zł na ucznia i wskaźnika)</t>
  </si>
  <si>
    <t>Środki niezbędne na wyposażenie szkół podstawowych w podręczniki lub materiały edukacyjne, dostosowane do potrzeb edukacyjnych i możliwości psychofizycznych uczniów niepełnosprawnych dla liczby uczniów wskazanej w poz. 5 (kwota nie może być wyższa od iloczynu liczby uczniów wskazanej odpowiednio w:
- poz. 5, kol. 3 i 5 oraz kwoty 98,01 zł na ucznia i wskaźnika,
- poz. 5, kol. 6 oraz kwoty 183,15 zł na ucznia i wskaźnika,
- poz. 5, kol. 8 oraz kwoty 235,62 zł na ucznia i wskaźnika,
- poz. 5, kol. 9 oraz kwoty 326,70 zł na ucznia i wskaźnika)</t>
  </si>
  <si>
    <t>Koszty obsługi zadania (1% kwoty wskazanej w poz. 15, kol. 11) po zaokrągleniu w dół do pełnych groszy</t>
  </si>
  <si>
    <t>Ilekroć w wyszczególnieniu jest mowa o:
1) szkołach podstawowych – należy przez to rozumieć także szkoły artystyczne realizujące kształcenie ogólne w zakresie szkoły podstawowej, prowadzone przez jednostki samorządu terytorialnego;
2) wskaźniku – należy przez to rozumieć wskaźniki określone w przepisach wydanych na podstawie art. 61 ustawy.</t>
  </si>
  <si>
    <t>W przypadku gdy dla uczniów z danym rodzajem niepełnosprawności szkoły podstawowe oraz szkoły artystyczne realizujące kształcenie ogólne w zakresie szkoły podstawowej planują zakupić dodatkowe podręczniki lub materiały edukacyjne ze środków dotacji celowej na oddziały danych klas, należy w poz. 1 i 3 prognozowaną liczbę uczniów zwiększyć o liczbę uczniów równą liczbie tych oddziałów, zgodnie z art. 56 ust. 2 ustawy, z tym że w przypadku oddziałów obejmujących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</si>
  <si>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t>Należy wypełnić poz. 2 w przypadku, gdy w roku szkolnym 2024/2025 liczba uczniów:
1) klas III i VI ulegnie zwiększeniu w stosunku do liczby uczniów tych klas w roku szkolnym 2022/2023 i 2023/2024 lub
2) klas I, IV i VII ulegnie zwiększeniu w stosunku do liczby uczniów tych klas w roku szkolnym 2023/2024.</t>
  </si>
  <si>
    <t>Należy wypełnić poz. 3 w przypadku, gdy w roku szkolnym:
1) 2022/2023 nie funkcjonowały klasy III i VI szkół podstawowych oraz klasy szkół artystycznych realizujących kształcenie ogólne w zakresie klas III i VI szkoły podstawowej lub nie uczęszczali do tych klas uczniowie lub
2) 2023/2024 nie funkcjonowały klasy I, III, IV, VI i VII szkół podstawowych oraz klasy szkół artystycznych realizujących kształcenie ogólne w zakresie klas I, III, IV, VI i VII szkoły podstawowej lub nie uczęszczali do tych klas uczniowie.</t>
  </si>
  <si>
    <t>Należy wypełnić poz. 4 w przypadku, gdy liczba uczniów danych klas w roku szkolnym 2024/2025 nie ulegnie zwiększeniu w stosunku do liczby uczniów danych klas w roku szkolnym 2022/2023 lub 2023/2024, a istnieje konieczność zakupu podręczników lub materiałów edukacyjnych z powodu niedokonania takiego zakupu ze środków ostatniej dotacji celowej na wszystkich uczniów tych klas udzielonej odpowiednio w 2022 r. lub 2023 r.</t>
  </si>
  <si>
    <t>II. Dotacja celowa na wyposażenie szkół w materiały ćwiczeniowe dostosowane do potrzeb edukacyjnych i możliwości psychofizycznych uczniów niepełnosprawnych posiadających orzeczenie 
o potrzebie kształcenia specjalnego</t>
  </si>
  <si>
    <t>Prognozowana liczba uczniów danych klas w roku szkolnym 2024/2025</t>
  </si>
  <si>
    <t>Środki niezbędne na wyposażenie szkół podstawowych w materiały ćwiczeniowe dla liczby uczniów wskazanej w poz. 1 (kwota nie może być wyższa od iloczynu liczby uczniów wskazanej odpowiednio w:
- poz. 1, kol. 3-5 oraz kwoty 54,45 zł na ucznia i wskaźnika,
- poz. 1, kol. 6-10 oraz kwoty 27,23 zł na ucznia i wskaźnika)</t>
  </si>
  <si>
    <t>Koszty obsługi zadania (1% kwoty wskazanej w poz. 2, kol. 11) po zaokrągleniu w dół do pełnych groszy</t>
  </si>
  <si>
    <t>III. Dotacja celowa na refundację kosztów poniesionych w roku szkolnym 2023/2024 na zapewnienie podręczników, materiałów edukacyjnych lub materiałów ćwiczeniowych, dostosowanych do potrzeb edukacyjnych i możliwości psychofizycznych uczniów niepełnosprawnych posiadających orzeczenie o potrzebie kształcenia specjalnego</t>
  </si>
  <si>
    <r>
      <t>Wzrost liczby uczniów danych klas w ciągu roku szkolnego 2023/2024 w stosunku do liczby uczniów tych klas, którym w 2023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t>
    </r>
    <r>
      <rPr>
        <vertAlign val="superscript"/>
        <sz val="10"/>
        <color rgb="FF000000"/>
        <rFont val="Times New Roman"/>
        <family val="1"/>
        <charset val="238"/>
      </rPr>
      <t>[7]</t>
    </r>
  </si>
  <si>
    <r>
      <t>Wzrost liczby uczniów danych klas w ciągu roku szkolnego 2023/2024 w stosunku do liczby uczniów tych klas, którym w 2023 r. szkoły podstawowe ze środków dotacji celowej zapewniły materiały ćwiczeniowe</t>
    </r>
    <r>
      <rPr>
        <vertAlign val="superscript"/>
        <sz val="10"/>
        <color rgb="FF000000"/>
        <rFont val="Times New Roman"/>
        <family val="1"/>
        <charset val="238"/>
      </rPr>
      <t>[8]</t>
    </r>
  </si>
  <si>
    <r>
      <t>Liczba uczniów danych klas w roku szkolnym 2023/2024,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t>
    </r>
    <r>
      <rPr>
        <vertAlign val="superscript"/>
        <sz val="10"/>
        <color rgb="FF000000"/>
        <rFont val="Times New Roman"/>
        <family val="1"/>
        <charset val="238"/>
      </rPr>
      <t>[9]</t>
    </r>
  </si>
  <si>
    <r>
      <t>Liczba uczniów danych klas, którym szkoły podstawowe w roku szkolnym 2023/2024 ze środków dotacji celowej zapewniły podręczniki lub materiały edukacyjne, dostosowane do potrzeb edukacyjnych i możliwości psychofizycznych uczniów niepełnosprawnych</t>
    </r>
    <r>
      <rPr>
        <vertAlign val="superscript"/>
        <sz val="10"/>
        <color rgb="FF000000"/>
        <rFont val="Times New Roman"/>
        <family val="1"/>
        <charset val="238"/>
      </rPr>
      <t>[10]</t>
    </r>
  </si>
  <si>
    <r>
      <t>Liczba uczniów danych klas, którym szkoły podstawowe w roku szkolnym 2023/2024 ze środków dotacji celowej zapewniły materiały ćwiczeniowe dostosowane do potrzeb edukacyjnych i możliwości psychofizycznych uczniów niepełnosprawnych</t>
    </r>
    <r>
      <rPr>
        <vertAlign val="superscript"/>
        <sz val="10"/>
        <color rgb="FF000000"/>
        <rFont val="Times New Roman"/>
        <family val="1"/>
        <charset val="238"/>
      </rPr>
      <t>[11]</t>
    </r>
  </si>
  <si>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odpowiednio w poz. 1, kol. 3–5 oraz kwoty 98,01 zł na ucznia i wskaźnika)</t>
  </si>
  <si>
    <t>Środki niezbędne na wyposażenie szkół podstawowych w podręczniki lub materiały edukacyjne dla liczby uczniów wskazanej w poz. 1 (kwota nie może być wyższa od iloczynu liczby uczniów wskazanej odpowiednio w:
- poz. 1, kol. 6 oraz kwoty 183,15 zł na ucznia i wskaźnika,
- poz. 1, kol. 7 i 8 oraz kwoty 235,62 zł na ucznia i wskaźnika,
- poz. 1, kol. 9 i 10 oraz kwoty 326,70 zł na ucznia i wskaźnika)</t>
  </si>
  <si>
    <t>Środki niezbędne na wyposażenie szkół podstawowych w materiały ćwiczeniowe dla liczby uczniów wskazanej w poz. 2 (kwota nie może być wyższa od iloczynu liczby uczniów wskazanej odpowiednio w:
- poz. 2, kol. 3–5 oraz kwoty 54,45 zł na ucznia i wskaźnika,
- poz. 2, kol. 6–10 oraz kwoty 27,23 zł na ucznia i wskaźnika)</t>
  </si>
  <si>
    <t>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3 (kwota nie może być wyższa od iloczynu liczby uczniów wskazanej odpowiednio w poz. 3, kol. 7, 8 i 10 oraz kwoty 24,75 zł na ucznia i wskaźnika)</t>
  </si>
  <si>
    <t>Środki niezbędne na wyposażenie szkół podstawowych w podręczniki lub materiały edukacyjne, dostosowane do potrzeb edukacyjnych i możliwości psychofizycznych uczniów niepełnosprawnych dla liczby uczniów wskazanej 
w poz. 4 (kwota nie może być wyższa od iloczynu liczby uczniów wskazanej odpowiednio w:
- poz. 4, kol. 3–5 oraz kwoty 98,01 zł na ucznia i wskaźnika,
- poz. 4, kol. 6 oraz kwoty 183,15 zł na ucznia i wskaźnika,
- poz. 4, kol. 7 i 8 oraz kwoty 235,62 zł na ucznia i wskaźnika,
- poz. 4, kol. 9 i 10 oraz kwoty 326,70 zł na ucznia i wskaźnika)</t>
  </si>
  <si>
    <t>Środki niezbędne na wyposażenie szkół podstawowych w materiały ćwiczeniowe dostosowane do potrzeb edukacyjnych i możliwości psychofizycznych uczniów niepełnosprawnych dla liczby uczniów wskazanej w poz. 5 (kwota nie może być wyższa od iloczynu liczby uczniów wskazanej odpowiednio w:
- poz. 5, kol. 3–5 oraz kwoty 54,45 zł na ucznia i wskaźnika,
- poz. 5, kol. 6–10 oraz kwoty 27,23 zł na ucznia i wskaźnika)</t>
  </si>
  <si>
    <t>Środki podlegające refundacji (suma kwot wskazanych w poz. 6-11)</t>
  </si>
  <si>
    <t>Koszty obsługi zadania (1% kwoty wskazanej w poz. 12, kol. 11) po zaokrągleniu w dół do pełnych groszy</t>
  </si>
  <si>
    <t>Wnioskowana kwota dotacji (suma kwot wskazanych w poz. 12, kol. 11 i poz. 13, kol. 11)</t>
  </si>
  <si>
    <t>Należy wypełnić poz. 1 w przypadku, gdy w roku szkolnym 2023/2024 szkoły podstawowe oraz szkoły artystyczne realizujące kształcenie ogólne w zakresie szkoły podstawowej zapewniły uczniom podręczniki lub materiały edukacyjne podlegające refundacji z dotacji celowej w 2024 r.</t>
  </si>
  <si>
    <t>Należy wypełnić poz. 2 w przypadku, gdy w roku szkolnym 2023/2024 szkoły podstawowe oraz szkoły artystyczne realizujące kształcenie ogólne w zakresie szkoły podstawowej zapewniły uczniom materiały ćwiczeniowe podlegające refundacji z dotacji celowej w 2024 r.</t>
  </si>
  <si>
    <t>W poz. 3, kol.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t>
  </si>
  <si>
    <t>Należy podać liczbę uczniów, którym szkoły podstawowe oraz szkoły artystyczne realizujące kształcenie ogólne w zakresie szkoły podstawowej zapewniły podręczniki lub materiały edukacyjne, dostosowane do potrzeb edukacyjnych i możliwości psychofizycznych uczniów niepełnosprawnych w wyniku dostarczenia do szkół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t>
  </si>
  <si>
    <t>Należy podać liczbę uczniów, którym szkoły podstawowe oraz szkoły artystyczne realizujące kształcenie ogólne w zakresie szkoły podstawowej zapewniły materiały ćwiczeniowe dostosowane do potrzeb edukacyjnych i możliwości psychofizycznych uczniów niepełnosprawnych w wyniku dostarczenia do szkół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zgodnie z art. 57 ust. 6 ustawy.</t>
  </si>
  <si>
    <t>IV. Kwota dotacji celowej na wyposażenie szkół (zespołów szkół) w podręczniki, materiały edukacyjne lub materiały ćwiczeniowe, dostosowane do potrzeb edukacyjnych i możliwości psychofizycznych uczniów niepełnosprawnych posiadających orzeczenie o potrzebie kształcenia specjalnego uwzględniająca kwoty refundacji</t>
  </si>
  <si>
    <t xml:space="preserve">Suma kwot wskazanych w pkt I (poz. 17, kol. 11), pkt II (poz. 4, kol. 11) i pkt III (poz. 14, kol. 11) </t>
  </si>
  <si>
    <t>pieczęć i podpis
 wójta / burmistrza / prezydenta miasta / starosty / marszałka województwa**</t>
  </si>
  <si>
    <t>**W przypadku wniosku przekazywanego w postaci:
1) elektronicznej opatrzonego kwalifikowanym podpisem elektronicznym, podpisem osobistym lub podpisem zaufanym umieszcza się ten podpis;
2) papierowej i elektronicznej we:
    a) wniosku w postaci papierowej umieszcza się pieczęć i podpis wójta / burmistrza / prezydenta miasta / starosty / marszałka województwa,
    b) wniosku w postaci elektronicznej nie umieszcza się pieczęci i podpisu wójta / burmistrza / prezydenta miasta / starosty / marszałka województwa.</t>
  </si>
  <si>
    <t>$E$34</t>
  </si>
  <si>
    <t>$H$34</t>
  </si>
  <si>
    <t>$K$34</t>
  </si>
  <si>
    <t>$D$35</t>
  </si>
  <si>
    <t>$F$35</t>
  </si>
  <si>
    <t>$G$35</t>
  </si>
  <si>
    <t>$I$35</t>
  </si>
  <si>
    <t>$J$35</t>
  </si>
  <si>
    <t>$D$36</t>
  </si>
  <si>
    <t>$F$36</t>
  </si>
  <si>
    <t>$G$36</t>
  </si>
  <si>
    <t>$I$36</t>
  </si>
  <si>
    <t>$J$36</t>
  </si>
  <si>
    <t>$D$37</t>
  </si>
  <si>
    <t>$F$37</t>
  </si>
  <si>
    <t>$G$37</t>
  </si>
  <si>
    <t>$I$37</t>
  </si>
  <si>
    <t>$J$37</t>
  </si>
  <si>
    <t>$D$38</t>
  </si>
  <si>
    <t>$F$38</t>
  </si>
  <si>
    <t>$G$38</t>
  </si>
  <si>
    <t>$I$38</t>
  </si>
  <si>
    <t>$J$38</t>
  </si>
  <si>
    <t>$D$77</t>
  </si>
  <si>
    <t>$E$77</t>
  </si>
  <si>
    <t>$F$77</t>
  </si>
  <si>
    <t>$G$77</t>
  </si>
  <si>
    <t>$H$77</t>
  </si>
  <si>
    <t>$I$77</t>
  </si>
  <si>
    <t>$J$77</t>
  </si>
  <si>
    <t>$K$77</t>
  </si>
  <si>
    <t>$D$65</t>
  </si>
  <si>
    <t>$E$65</t>
  </si>
  <si>
    <t>$F$65</t>
  </si>
  <si>
    <t>$G$65</t>
  </si>
  <si>
    <t>$H$65</t>
  </si>
  <si>
    <t>$I$65</t>
  </si>
  <si>
    <t>$J$65</t>
  </si>
  <si>
    <t>$K$65</t>
  </si>
  <si>
    <t>$D$78</t>
  </si>
  <si>
    <t>$E$78</t>
  </si>
  <si>
    <t>$F$78</t>
  </si>
  <si>
    <t>$G$78</t>
  </si>
  <si>
    <t>$H$78</t>
  </si>
  <si>
    <t>$I$78</t>
  </si>
  <si>
    <t>$J$78</t>
  </si>
  <si>
    <t>$K$78</t>
  </si>
  <si>
    <t>$H$79</t>
  </si>
  <si>
    <t>$I$79</t>
  </si>
  <si>
    <t>$K$79</t>
  </si>
  <si>
    <t>$D$80</t>
  </si>
  <si>
    <t>$E$80</t>
  </si>
  <si>
    <t>$F$80</t>
  </si>
  <si>
    <t>$G$80</t>
  </si>
  <si>
    <t>$H$80</t>
  </si>
  <si>
    <t>$I$80</t>
  </si>
  <si>
    <t>$J$80</t>
  </si>
  <si>
    <t>$K$80</t>
  </si>
  <si>
    <t>$D$81</t>
  </si>
  <si>
    <t>$E$81</t>
  </si>
  <si>
    <t>$F$81</t>
  </si>
  <si>
    <t>$G$81</t>
  </si>
  <si>
    <t>$H$81</t>
  </si>
  <si>
    <t>$I$81</t>
  </si>
  <si>
    <t>$J$81</t>
  </si>
  <si>
    <t>$K$81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</si>
</sst>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9" x14ac:knownFonts="1">
    <font>
      <sz val="11"/>
      <color theme="1"/>
      <name val="Times New Roman"/>
      <family val="2"/>
      <charset val="238"/>
    </font>
    <font>
      <b/>
      <sz val="11"/>
      <color theme="1"/>
      <name val="Calibri"/>
      <family val="2"/>
      <charset val="238"/>
      <scheme val="minor"/>
    </font>
    <font>
      <b/>
      <sz val="14"/>
      <color theme="1"/>
      <name val="Calibri"/>
      <family val="2"/>
      <charset val="238"/>
      <scheme val="minor"/>
    </font>
    <font>
      <sz val="8"/>
      <color theme="1"/>
      <name val="Calibri"/>
      <family val="2"/>
      <charset val="238"/>
      <scheme val="minor"/>
    </font>
    <font>
      <sz val="10"/>
      <color rgb="FF000000"/>
      <name val="Times New Roman"/>
      <family val="1"/>
      <charset val="238"/>
    </font>
    <font>
      <sz val="8"/>
      <color rgb="FF000000"/>
      <name val="Times New Roman"/>
      <family val="1"/>
      <charset val="238"/>
    </font>
    <font>
      <b/>
      <sz val="12"/>
      <color theme="1"/>
      <name val="Calibri"/>
      <family val="2"/>
      <charset val="238"/>
      <scheme val="minor"/>
    </font>
    <font>
      <sz val="9"/>
      <color rgb="FF000000"/>
      <name val="Times New Roman"/>
      <family val="1"/>
      <charset val="238"/>
    </font>
    <font>
      <b/>
      <sz val="9"/>
      <color rgb="FF000000"/>
      <name val="Times New Roman"/>
      <family val="1"/>
      <charset val="238"/>
    </font>
    <font>
      <vertAlign val="superscript"/>
      <sz val="8"/>
      <color rgb="FF000000"/>
      <name val="Times New Roman"/>
      <family val="1"/>
      <charset val="238"/>
    </font>
    <font>
      <sz val="9"/>
      <color theme="1"/>
      <name val="Calibri"/>
      <family val="2"/>
      <charset val="238"/>
      <scheme val="minor"/>
    </font>
    <font>
      <sz val="8"/>
      <color theme="1"/>
      <name val="Times New Roman"/>
      <family val="1"/>
      <charset val="238"/>
    </font>
    <font>
      <sz val="11"/>
      <color theme="1"/>
      <name val="Calibri"/>
      <family val="2"/>
      <charset val="238"/>
      <scheme val="minor"/>
    </font>
    <font>
      <sz val="9"/>
      <color theme="1"/>
      <name val="Bahnschrift Light"/>
      <family val="2"/>
      <charset val="238"/>
    </font>
    <font>
      <b/>
      <sz val="11"/>
      <color theme="1"/>
      <name val="Times New Roman"/>
      <family val="1"/>
      <charset val="238"/>
    </font>
    <font>
      <sz val="8"/>
      <color rgb="FF000000"/>
      <name val="Segoe UI"/>
      <family val="2"/>
      <charset val="238"/>
    </font>
    <font>
      <sz val="9"/>
      <color theme="1"/>
      <name val="Times New Roman"/>
      <family val="2"/>
      <charset val="238"/>
    </font>
    <font>
      <vertAlign val="superscript"/>
      <sz val="11"/>
      <color theme="1"/>
      <name val="Times New Roman"/>
      <family val="1"/>
      <charset val="238"/>
    </font>
    <font>
      <vertAlign val="superscript"/>
      <sz val="10"/>
      <color rgb="FF000000"/>
      <name val="Times New Roman"/>
      <family val="1"/>
      <charset val="238"/>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0.34998626667073579"/>
        <bgColor indexed="64"/>
      </patternFill>
    </fill>
  </fills>
  <borders count="17">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11">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1" fillId="0" borderId="0" xfId="0" applyFont="1"/>
    <xf numFmtId="0" fontId="1" fillId="2" borderId="0" xfId="0" applyFont="1" applyFill="1" applyAlignment="1">
      <alignment wrapText="1"/>
    </xf>
    <xf numFmtId="0" fontId="2" fillId="2" borderId="0" xfId="0" applyFont="1" applyFill="1"/>
    <xf numFmtId="0" fontId="3" fillId="2" borderId="0" xfId="0" applyFont="1" applyFill="1"/>
    <xf numFmtId="0" fontId="1" fillId="2" borderId="0" xfId="0" applyFont="1" applyFill="1" applyAlignment="1">
      <alignment horizontal="center"/>
    </xf>
    <xf numFmtId="0" fontId="0" fillId="2" borderId="0" xfId="0" applyFill="1" applyAlignment="1">
      <alignment horizontal="right" vertical="top"/>
    </xf>
    <xf numFmtId="0" fontId="5" fillId="2" borderId="0" xfId="0" applyFont="1" applyFill="1" applyAlignment="1">
      <alignment horizontal="justify" vertical="center"/>
    </xf>
    <xf numFmtId="0" fontId="9" fillId="2" borderId="0" xfId="0" applyFont="1" applyFill="1" applyAlignment="1">
      <alignment horizontal="justify" vertical="center"/>
    </xf>
    <xf numFmtId="0" fontId="10" fillId="2" borderId="0" xfId="0" applyFont="1" applyFill="1"/>
    <xf numFmtId="0" fontId="10" fillId="0" borderId="0" xfId="0" applyFont="1"/>
    <xf numFmtId="0" fontId="11" fillId="2" borderId="0" xfId="0" applyFont="1" applyFill="1" applyAlignment="1">
      <alignment horizontal="right" vertical="top"/>
    </xf>
    <xf numFmtId="0" fontId="0" fillId="2" borderId="0" xfId="0" applyFill="1" applyAlignment="1">
      <alignment horizontal="right"/>
    </xf>
    <xf numFmtId="49" fontId="0" fillId="2" borderId="0" xfId="0" applyNumberFormat="1" applyFill="1"/>
    <xf numFmtId="14" fontId="0" fillId="3" borderId="0" xfId="0" applyNumberFormat="1" applyFill="1" applyAlignment="1">
      <alignment horizontal="center"/>
    </xf>
    <xf numFmtId="0" fontId="0" fillId="2" borderId="0" xfId="0" applyFill="1" applyAlignment="1">
      <alignment horizontal="center"/>
    </xf>
    <xf numFmtId="0" fontId="12" fillId="0" borderId="0" xfId="0" applyFont="1"/>
    <xf numFmtId="0" fontId="10" fillId="0" borderId="0" xfId="0" applyFont="1" applyFill="1" applyBorder="1" applyAlignment="1">
      <alignment horizontal="center" vertical="center"/>
    </xf>
    <xf numFmtId="4" fontId="10" fillId="6" borderId="5" xfId="0" applyNumberFormat="1" applyFont="1" applyFill="1" applyBorder="1" applyAlignment="1">
      <alignment horizontal="center" vertical="center"/>
    </xf>
    <xf numFmtId="4" fontId="10" fillId="7" borderId="5" xfId="0" applyNumberFormat="1" applyFont="1" applyFill="1" applyBorder="1" applyAlignment="1">
      <alignment horizontal="center" vertical="center"/>
    </xf>
    <xf numFmtId="0" fontId="10" fillId="2" borderId="5" xfId="0" applyFont="1" applyFill="1" applyBorder="1" applyAlignment="1">
      <alignment horizontal="center" vertical="center"/>
    </xf>
    <xf numFmtId="0" fontId="12" fillId="0" borderId="0" xfId="0" applyFont="1" applyFill="1"/>
    <xf numFmtId="0" fontId="10" fillId="6" borderId="5" xfId="0" applyFont="1" applyFill="1" applyBorder="1" applyAlignment="1">
      <alignment horizontal="center" vertical="center"/>
    </xf>
    <xf numFmtId="0" fontId="10" fillId="6" borderId="6"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6"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6" borderId="7" xfId="0" applyFont="1" applyFill="1" applyBorder="1" applyAlignment="1">
      <alignment horizontal="center" vertical="center"/>
    </xf>
    <xf numFmtId="0" fontId="10" fillId="7" borderId="7" xfId="0" applyFont="1" applyFill="1" applyBorder="1" applyAlignment="1">
      <alignment horizontal="center" vertical="center"/>
    </xf>
    <xf numFmtId="0" fontId="10" fillId="2" borderId="7" xfId="0" applyFont="1" applyFill="1" applyBorder="1" applyAlignment="1">
      <alignment horizontal="center" vertical="center" wrapText="1"/>
    </xf>
    <xf numFmtId="0" fontId="13" fillId="2" borderId="8" xfId="0" applyFont="1" applyFill="1" applyBorder="1" applyAlignment="1">
      <alignment horizontal="center" vertical="center"/>
    </xf>
    <xf numFmtId="0" fontId="13" fillId="6" borderId="9" xfId="0" applyFont="1" applyFill="1" applyBorder="1" applyAlignment="1">
      <alignment horizontal="center" vertical="center"/>
    </xf>
    <xf numFmtId="0" fontId="13" fillId="7"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6" borderId="5" xfId="0" applyFont="1" applyFill="1" applyBorder="1" applyAlignment="1">
      <alignment horizontal="center" vertical="center"/>
    </xf>
    <xf numFmtId="0" fontId="13" fillId="7" borderId="5"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6" borderId="14" xfId="0" applyFont="1" applyFill="1" applyBorder="1" applyAlignment="1">
      <alignment horizontal="center" vertical="center"/>
    </xf>
    <xf numFmtId="0" fontId="13" fillId="7" borderId="14" xfId="0" applyFont="1" applyFill="1" applyBorder="1" applyAlignment="1">
      <alignment horizontal="center" vertical="center"/>
    </xf>
    <xf numFmtId="0" fontId="13" fillId="2" borderId="15" xfId="0" applyFont="1" applyFill="1" applyBorder="1" applyAlignment="1">
      <alignment horizontal="center" vertical="center"/>
    </xf>
    <xf numFmtId="0" fontId="10" fillId="2" borderId="8" xfId="0" applyFont="1" applyFill="1" applyBorder="1" applyAlignment="1">
      <alignment horizontal="center" vertical="center"/>
    </xf>
    <xf numFmtId="4" fontId="10" fillId="6" borderId="9" xfId="0" applyNumberFormat="1" applyFont="1" applyFill="1" applyBorder="1" applyAlignment="1">
      <alignment horizontal="center" vertical="center"/>
    </xf>
    <xf numFmtId="4" fontId="10" fillId="7" borderId="9" xfId="0" applyNumberFormat="1" applyFont="1" applyFill="1" applyBorder="1" applyAlignment="1">
      <alignment horizontal="center" vertical="center"/>
    </xf>
    <xf numFmtId="4" fontId="10" fillId="0" borderId="10" xfId="0" applyNumberFormat="1" applyFont="1" applyBorder="1" applyAlignment="1">
      <alignment horizontal="center" vertical="center"/>
    </xf>
    <xf numFmtId="0" fontId="10" fillId="2" borderId="11" xfId="0" applyFont="1" applyFill="1" applyBorder="1" applyAlignment="1">
      <alignment horizontal="center" vertical="center"/>
    </xf>
    <xf numFmtId="4" fontId="10" fillId="0" borderId="12" xfId="0" applyNumberFormat="1" applyFont="1" applyBorder="1" applyAlignment="1">
      <alignment horizontal="center" vertical="center"/>
    </xf>
    <xf numFmtId="0" fontId="10" fillId="2" borderId="13" xfId="0" applyFont="1" applyFill="1" applyBorder="1" applyAlignment="1">
      <alignment horizontal="center" vertical="center"/>
    </xf>
    <xf numFmtId="4" fontId="10" fillId="6" borderId="14" xfId="0" applyNumberFormat="1" applyFont="1" applyFill="1" applyBorder="1" applyAlignment="1">
      <alignment horizontal="center" vertical="center"/>
    </xf>
    <xf numFmtId="4" fontId="10" fillId="7" borderId="14" xfId="0" applyNumberFormat="1" applyFont="1" applyFill="1" applyBorder="1" applyAlignment="1">
      <alignment horizontal="center" vertical="center"/>
    </xf>
    <xf numFmtId="4" fontId="10" fillId="0" borderId="15" xfId="0" applyNumberFormat="1" applyFont="1" applyBorder="1" applyAlignment="1">
      <alignment horizontal="center" vertical="center"/>
    </xf>
    <xf numFmtId="4" fontId="10" fillId="7" borderId="6" xfId="0" applyNumberFormat="1" applyFont="1" applyFill="1" applyBorder="1" applyAlignment="1">
      <alignment horizontal="center" vertical="center"/>
    </xf>
    <xf numFmtId="4" fontId="10" fillId="6" borderId="6" xfId="0" applyNumberFormat="1" applyFont="1" applyFill="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justify" vertical="center"/>
    </xf>
    <xf numFmtId="0" fontId="7" fillId="0" borderId="5" xfId="0" applyFont="1" applyBorder="1" applyAlignment="1">
      <alignment horizontal="justify" vertical="center" wrapText="1"/>
    </xf>
    <xf numFmtId="44" fontId="8" fillId="0" borderId="5" xfId="0" applyNumberFormat="1" applyFont="1" applyBorder="1" applyAlignment="1">
      <alignment horizontal="center" vertical="center" wrapText="1"/>
    </xf>
    <xf numFmtId="44" fontId="8" fillId="4" borderId="5" xfId="0" applyNumberFormat="1" applyFont="1" applyFill="1" applyBorder="1" applyAlignment="1">
      <alignment horizontal="center" vertical="center" wrapText="1"/>
    </xf>
    <xf numFmtId="44" fontId="8" fillId="2" borderId="5" xfId="0" applyNumberFormat="1" applyFont="1" applyFill="1" applyBorder="1" applyAlignment="1">
      <alignment horizontal="center" vertical="center" wrapText="1"/>
    </xf>
    <xf numFmtId="44" fontId="14" fillId="2" borderId="5" xfId="0" applyNumberFormat="1" applyFont="1" applyFill="1" applyBorder="1"/>
    <xf numFmtId="44" fontId="14" fillId="3" borderId="5" xfId="0" applyNumberFormat="1" applyFont="1" applyFill="1" applyBorder="1"/>
    <xf numFmtId="44" fontId="14" fillId="0" borderId="5" xfId="0" applyNumberFormat="1" applyFont="1" applyBorder="1"/>
    <xf numFmtId="0" fontId="0" fillId="2" borderId="0" xfId="0" applyFill="1" applyBorder="1"/>
    <xf numFmtId="0" fontId="4" fillId="2" borderId="0" xfId="0" applyFont="1" applyFill="1" applyBorder="1" applyAlignment="1">
      <alignment vertical="center" wrapText="1"/>
    </xf>
    <xf numFmtId="44" fontId="14" fillId="0" borderId="0" xfId="0" applyNumberFormat="1" applyFont="1" applyBorder="1"/>
    <xf numFmtId="0" fontId="8" fillId="2" borderId="0" xfId="0" applyFont="1" applyFill="1" applyAlignment="1">
      <alignment horizontal="right" wrapText="1"/>
    </xf>
    <xf numFmtId="0" fontId="8" fillId="2" borderId="0" xfId="0" applyFont="1" applyFill="1" applyBorder="1" applyAlignment="1">
      <alignment horizontal="right" wrapText="1"/>
    </xf>
    <xf numFmtId="0" fontId="16" fillId="2" borderId="0" xfId="0" applyFont="1" applyFill="1" applyAlignment="1">
      <alignment horizontal="right" vertical="top"/>
    </xf>
    <xf numFmtId="44" fontId="8" fillId="2" borderId="5" xfId="0" applyNumberFormat="1" applyFont="1" applyFill="1" applyBorder="1" applyAlignment="1" applyProtection="1">
      <alignment horizontal="center" vertical="center" wrapText="1"/>
    </xf>
    <xf numFmtId="3" fontId="8" fillId="2" borderId="5" xfId="0" applyNumberFormat="1" applyFont="1" applyFill="1" applyBorder="1" applyAlignment="1">
      <alignment horizontal="center" vertical="center" wrapText="1"/>
    </xf>
    <xf numFmtId="0" fontId="0" fillId="0" borderId="0" xfId="0" applyFill="1"/>
    <xf numFmtId="0" fontId="2" fillId="0" borderId="0" xfId="0" applyFont="1" applyFill="1"/>
    <xf numFmtId="3" fontId="8" fillId="8" borderId="16" xfId="0" applyNumberFormat="1" applyFont="1" applyFill="1" applyBorder="1" applyAlignment="1">
      <alignment horizontal="center" vertical="center" wrapText="1"/>
    </xf>
    <xf numFmtId="44" fontId="8" fillId="8" borderId="16" xfId="0" applyNumberFormat="1" applyFont="1" applyFill="1" applyBorder="1" applyAlignment="1">
      <alignment horizontal="center" vertical="center" wrapText="1"/>
    </xf>
    <xf numFmtId="44" fontId="8" fillId="8" borderId="16" xfId="0" applyNumberFormat="1" applyFont="1" applyFill="1" applyBorder="1" applyAlignment="1" applyProtection="1">
      <alignment horizontal="center" vertical="center" wrapText="1"/>
    </xf>
    <xf numFmtId="3" fontId="8" fillId="9" borderId="16" xfId="0" applyNumberFormat="1" applyFont="1" applyFill="1" applyBorder="1" applyAlignment="1">
      <alignment horizontal="center" vertical="center" wrapText="1"/>
    </xf>
    <xf numFmtId="44" fontId="8" fillId="9" borderId="16" xfId="0" applyNumberFormat="1" applyFont="1" applyFill="1" applyBorder="1" applyAlignment="1">
      <alignment horizontal="center" vertical="center" wrapText="1"/>
    </xf>
    <xf numFmtId="44" fontId="8" fillId="9" borderId="16" xfId="0" applyNumberFormat="1" applyFont="1" applyFill="1" applyBorder="1" applyAlignment="1" applyProtection="1">
      <alignment horizontal="center" vertical="center" wrapText="1"/>
    </xf>
    <xf numFmtId="0" fontId="8" fillId="8" borderId="16" xfId="0" applyFont="1" applyFill="1" applyBorder="1" applyAlignment="1">
      <alignment horizontal="center" vertical="center" wrapText="1"/>
    </xf>
    <xf numFmtId="0" fontId="6" fillId="2" borderId="0" xfId="0" applyFont="1" applyFill="1" applyAlignment="1">
      <alignment horizontal="left" wrapText="1"/>
    </xf>
    <xf numFmtId="0" fontId="6" fillId="2" borderId="0" xfId="0" applyFont="1" applyFill="1" applyAlignment="1">
      <alignment horizontal="left"/>
    </xf>
    <xf numFmtId="0" fontId="0" fillId="2" borderId="0" xfId="0" applyFill="1" applyAlignment="1">
      <alignment horizontal="left" vertical="top" wrapText="1"/>
    </xf>
    <xf numFmtId="0" fontId="0" fillId="3" borderId="5" xfId="0" applyFill="1" applyBorder="1" applyAlignment="1">
      <alignment horizontal="center" vertical="center"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0" fillId="2" borderId="0" xfId="0" applyFill="1" applyAlignment="1">
      <alignment horizontal="center"/>
    </xf>
    <xf numFmtId="0" fontId="0" fillId="2" borderId="0" xfId="0" applyFill="1" applyAlignment="1">
      <alignment horizontal="center" vertical="center" wrapText="1"/>
    </xf>
    <xf numFmtId="49" fontId="0" fillId="2" borderId="0" xfId="0" applyNumberFormat="1" applyFill="1" applyAlignment="1">
      <alignment horizontal="left" wrapText="1"/>
    </xf>
    <xf numFmtId="49" fontId="0" fillId="3" borderId="5" xfId="0" applyNumberFormat="1" applyFill="1" applyBorder="1" applyAlignment="1">
      <alignment horizontal="left"/>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8" fillId="5" borderId="0" xfId="0" applyFont="1" applyFill="1" applyAlignment="1">
      <alignment horizontal="right" wrapText="1"/>
    </xf>
    <xf numFmtId="0" fontId="8" fillId="5" borderId="0" xfId="0" applyFont="1" applyFill="1" applyBorder="1" applyAlignment="1">
      <alignment horizontal="right" wrapText="1"/>
    </xf>
    <xf numFmtId="0" fontId="1" fillId="2" borderId="0" xfId="0" applyFont="1" applyFill="1" applyBorder="1" applyAlignment="1">
      <alignment horizontal="center"/>
    </xf>
    <xf numFmtId="0" fontId="6" fillId="0" borderId="0" xfId="0" applyFont="1" applyAlignment="1">
      <alignment horizontal="left" wrapText="1"/>
    </xf>
    <xf numFmtId="0" fontId="0" fillId="3" borderId="5" xfId="0" applyFill="1" applyBorder="1" applyAlignment="1">
      <alignment horizontal="center"/>
    </xf>
    <xf numFmtId="0" fontId="7" fillId="0" borderId="5" xfId="0" applyFont="1" applyBorder="1" applyAlignment="1">
      <alignment horizontal="center" vertical="center" wrapText="1"/>
    </xf>
    <xf numFmtId="0" fontId="0" fillId="0" borderId="5" xfId="0" applyBorder="1" applyAlignment="1">
      <alignment horizontal="center" vertical="center"/>
    </xf>
    <xf numFmtId="0" fontId="0" fillId="2" borderId="5" xfId="0" applyFill="1" applyBorder="1" applyAlignment="1">
      <alignment horizontal="left" vertical="center" wrapText="1"/>
    </xf>
    <xf numFmtId="0" fontId="1" fillId="5" borderId="0" xfId="0" applyFont="1" applyFill="1" applyAlignment="1">
      <alignment horizontal="right" wrapText="1"/>
    </xf>
    <xf numFmtId="0" fontId="1" fillId="5" borderId="0" xfId="0" applyFont="1" applyFill="1" applyBorder="1" applyAlignment="1">
      <alignment horizontal="right" wrapText="1"/>
    </xf>
    <xf numFmtId="0" fontId="1" fillId="0" borderId="4" xfId="0" applyFont="1" applyBorder="1" applyAlignment="1">
      <alignment horizontal="right" vertical="center" textRotation="255"/>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Arkusz2!$I$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134410</xdr:colOff>
          <xdr:row>14</xdr:row>
          <xdr:rowOff>49741</xdr:rowOff>
        </xdr:from>
        <xdr:to>
          <xdr:col>4</xdr:col>
          <xdr:colOff>878417</xdr:colOff>
          <xdr:row>22</xdr:row>
          <xdr:rowOff>173566</xdr:rowOff>
        </xdr:to>
        <xdr:grpSp>
          <xdr:nvGrpSpPr>
            <xdr:cNvPr id="2" name="Grupa 1">
              <a:extLst>
                <a:ext uri="{FF2B5EF4-FFF2-40B4-BE49-F238E27FC236}">
                  <a16:creationId xmlns:a16="http://schemas.microsoft.com/office/drawing/2014/main" id="{00000000-0008-0000-0000-000002000000}"/>
                </a:ext>
              </a:extLst>
            </xdr:cNvPr>
            <xdr:cNvGrpSpPr/>
          </xdr:nvGrpSpPr>
          <xdr:grpSpPr>
            <a:xfrm>
              <a:off x="744010" y="3021541"/>
              <a:ext cx="6668557" cy="2952750"/>
              <a:chOff x="7574489" y="3013075"/>
              <a:chExt cx="6670676" cy="2991912"/>
            </a:xfrm>
          </xdr:grpSpPr>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7593541" y="3013075"/>
                <a:ext cx="4714875" cy="2465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niepełnosprawnością intelektualną w stopniu lekkim</a:t>
                </a:r>
              </a:p>
            </xdr:txBody>
          </xdr:sp>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7593541" y="3330575"/>
                <a:ext cx="4196292" cy="288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niepełnosprawnością intelektualną w stopniu umiarkowanym lub znacznym</a:t>
                </a:r>
              </a:p>
            </xdr:txBody>
          </xdr:sp>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7596717" y="3686174"/>
                <a:ext cx="2224617" cy="2719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niesłyszących</a:t>
                </a:r>
              </a:p>
            </xdr:txBody>
          </xdr:sp>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7596717" y="4014258"/>
                <a:ext cx="32829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słabosłyszących</a:t>
                </a:r>
              </a:p>
            </xdr:txBody>
          </xdr:sp>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7596716" y="4321174"/>
                <a:ext cx="6648449"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autyzmem, w tym z zespołem Aspergera</a:t>
                </a:r>
              </a:p>
            </xdr:txBody>
          </xdr:sp>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7586133" y="4617507"/>
                <a:ext cx="5854701" cy="4095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słabowidzących, o których mowa w art. 55 ust. 6 pkt 1 ustawy z dnia 27 października 2017 r. o finansowaniu zadań oświatowych (Dz. U. z 2023 r. poz. 1400 i 2005), zwanej dalej „ustawą”</a:t>
                </a:r>
              </a:p>
            </xdr:txBody>
          </xdr:sp>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7586133" y="5019674"/>
                <a:ext cx="4754033" cy="3153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słabowidzących, o których mowa w art. 55 ust. 6 pkt 2 ustawy</a:t>
                </a:r>
              </a:p>
            </xdr:txBody>
          </xdr:sp>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7586135" y="5337175"/>
                <a:ext cx="4745566" cy="3291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niewidomych, o których mowa w art. 55 ust. 6 pkt 1 ustawy</a:t>
                </a:r>
              </a:p>
            </xdr:txBody>
          </xdr:sp>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7574489" y="5666318"/>
                <a:ext cx="4736041" cy="3386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niewidomych, o których mowa w art. 55 ust. 6 pkt 3 ustawy</a:t>
                </a:r>
              </a:p>
            </xdr:txBody>
          </xdr:sp>
        </xdr:grpSp>
        <xdr:clientData/>
      </xdr:twoCellAnchor>
    </mc:Choice>
    <mc:Fallback/>
  </mc:AlternateContent>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A1:Y231"/>
  <sheetViews>
    <sheetView tabSelected="1" zoomScaleNormal="100" workbookViewId="0">
      <selection activeCell="F2" sqref="F2:L2"/>
    </sheetView>
  </sheetViews>
  <sheetFormatPr defaultRowHeight="15" x14ac:dyDescent="0.25"/>
  <cols>
    <col min="1" max="1" width="9.140625" style="1"/>
    <col min="2" max="2" width="7" customWidth="1"/>
    <col min="3" max="3" width="62.7109375" customWidth="1"/>
    <col min="4" max="4" width="19.140625" customWidth="1"/>
    <col min="5" max="12" width="16.42578125" customWidth="1"/>
    <col min="13" max="15" width="9.140625" style="1"/>
    <col min="16" max="25" width="9.140625" style="74"/>
  </cols>
  <sheetData>
    <row r="1" spans="1:21" x14ac:dyDescent="0.25">
      <c r="B1" s="1"/>
      <c r="C1" s="1"/>
      <c r="D1" s="1"/>
      <c r="E1" s="1"/>
      <c r="F1" s="1"/>
      <c r="G1" s="1"/>
      <c r="H1" s="1"/>
      <c r="I1" s="1"/>
      <c r="J1" s="1"/>
      <c r="K1" s="1"/>
      <c r="L1" s="2" t="s">
        <v>51</v>
      </c>
    </row>
    <row r="2" spans="1:21" x14ac:dyDescent="0.25">
      <c r="B2" s="92"/>
      <c r="C2" s="92"/>
      <c r="D2" s="92"/>
      <c r="E2" s="3"/>
      <c r="F2" s="93"/>
      <c r="G2" s="93"/>
      <c r="H2" s="93"/>
      <c r="I2" s="93"/>
      <c r="J2" s="93"/>
      <c r="K2" s="93"/>
      <c r="L2" s="93"/>
    </row>
    <row r="3" spans="1:21" x14ac:dyDescent="0.25">
      <c r="B3" s="2"/>
      <c r="C3" s="1"/>
      <c r="D3" s="1"/>
      <c r="E3" s="1"/>
      <c r="F3" s="4" t="s">
        <v>0</v>
      </c>
      <c r="I3" s="1"/>
      <c r="K3" s="1"/>
      <c r="L3" s="1"/>
    </row>
    <row r="4" spans="1:21" x14ac:dyDescent="0.25">
      <c r="B4" s="92"/>
      <c r="C4" s="92"/>
      <c r="D4" s="92"/>
      <c r="E4" s="3"/>
      <c r="F4" s="93"/>
      <c r="G4" s="93"/>
      <c r="H4" s="93"/>
      <c r="I4" s="93"/>
      <c r="J4" s="93"/>
      <c r="K4" s="1"/>
      <c r="L4" s="1"/>
    </row>
    <row r="5" spans="1:21" x14ac:dyDescent="0.25">
      <c r="B5" s="5"/>
      <c r="C5" s="1"/>
      <c r="D5" s="1"/>
      <c r="E5" s="1"/>
      <c r="F5" s="4" t="s">
        <v>1</v>
      </c>
      <c r="G5" s="1"/>
      <c r="H5" s="1"/>
      <c r="I5" s="1"/>
      <c r="K5" s="1"/>
      <c r="L5" s="1"/>
    </row>
    <row r="6" spans="1:21" x14ac:dyDescent="0.25">
      <c r="B6" s="92"/>
      <c r="C6" s="92"/>
      <c r="D6" s="92"/>
      <c r="E6" s="1"/>
      <c r="F6" s="1"/>
      <c r="G6" s="1"/>
      <c r="H6" s="1"/>
      <c r="I6" s="1"/>
      <c r="J6" s="1"/>
      <c r="K6" s="1"/>
      <c r="L6" s="1"/>
    </row>
    <row r="7" spans="1:21" x14ac:dyDescent="0.25">
      <c r="B7" s="2"/>
      <c r="C7" s="1"/>
      <c r="D7" s="1"/>
      <c r="E7" s="1"/>
      <c r="F7" s="1"/>
      <c r="G7" s="1"/>
      <c r="H7" s="1"/>
      <c r="I7" s="1"/>
      <c r="J7" s="1"/>
      <c r="K7" s="1"/>
      <c r="L7" s="1"/>
    </row>
    <row r="8" spans="1:21" x14ac:dyDescent="0.25">
      <c r="B8" s="1"/>
      <c r="C8" s="1"/>
      <c r="D8" s="1"/>
      <c r="E8" s="1"/>
      <c r="F8" s="1"/>
      <c r="G8" s="1"/>
      <c r="H8" s="1"/>
      <c r="I8" s="1"/>
      <c r="J8" s="1"/>
      <c r="K8" s="1"/>
      <c r="L8" s="1"/>
    </row>
    <row r="9" spans="1:21" ht="39" customHeight="1" x14ac:dyDescent="0.3">
      <c r="B9" s="94" t="s">
        <v>52</v>
      </c>
      <c r="C9" s="95"/>
      <c r="D9" s="95"/>
      <c r="E9" s="95"/>
      <c r="F9" s="95"/>
      <c r="G9" s="95"/>
      <c r="H9" s="95"/>
      <c r="I9" s="95"/>
      <c r="J9" s="95"/>
      <c r="K9" s="95"/>
      <c r="L9" s="96"/>
      <c r="M9" s="6"/>
      <c r="N9" s="6"/>
      <c r="O9" s="6"/>
      <c r="P9" s="75"/>
      <c r="Q9" s="75"/>
      <c r="R9" s="75"/>
      <c r="S9" s="75"/>
      <c r="T9" s="75"/>
      <c r="U9" s="75"/>
    </row>
    <row r="10" spans="1:21" x14ac:dyDescent="0.25">
      <c r="B10" s="1"/>
      <c r="C10" s="1"/>
      <c r="D10" s="1"/>
      <c r="E10" s="1"/>
      <c r="F10" s="1"/>
      <c r="G10" s="1"/>
      <c r="H10" s="1"/>
      <c r="I10" s="1"/>
      <c r="J10" s="1"/>
      <c r="K10" s="1"/>
      <c r="L10" s="1"/>
    </row>
    <row r="11" spans="1:21" x14ac:dyDescent="0.25">
      <c r="B11" s="1"/>
      <c r="C11" s="1"/>
      <c r="D11" s="1"/>
      <c r="E11" s="1"/>
      <c r="F11" s="1"/>
      <c r="G11" s="1"/>
      <c r="H11" s="1"/>
      <c r="I11" s="1"/>
      <c r="J11" s="1"/>
      <c r="K11" s="1"/>
      <c r="L11" s="1"/>
    </row>
    <row r="12" spans="1:21" x14ac:dyDescent="0.25">
      <c r="B12" s="104"/>
      <c r="C12" s="104"/>
      <c r="D12" s="104"/>
      <c r="E12" s="104"/>
      <c r="F12" s="104"/>
      <c r="G12" s="4" t="s">
        <v>2</v>
      </c>
      <c r="J12" s="1"/>
      <c r="K12" s="1"/>
    </row>
    <row r="13" spans="1:21" x14ac:dyDescent="0.25">
      <c r="B13" s="1"/>
      <c r="C13" s="7"/>
      <c r="E13" s="1"/>
      <c r="F13" s="1"/>
      <c r="G13" s="1"/>
      <c r="H13" s="1"/>
      <c r="I13" s="1"/>
      <c r="J13" s="1"/>
      <c r="K13" s="1"/>
      <c r="L13" s="1"/>
    </row>
    <row r="14" spans="1:21" x14ac:dyDescent="0.25">
      <c r="B14" s="1"/>
      <c r="C14" s="7"/>
      <c r="D14" s="1"/>
      <c r="E14" s="1"/>
      <c r="F14" s="1"/>
      <c r="G14" s="1"/>
      <c r="H14" s="1"/>
      <c r="I14" s="1"/>
      <c r="J14" s="1"/>
      <c r="K14" s="1"/>
      <c r="L14" s="1"/>
    </row>
    <row r="15" spans="1:21" ht="26.25" customHeight="1" x14ac:dyDescent="0.25">
      <c r="A15" s="90"/>
      <c r="B15" s="90"/>
      <c r="C15" s="90"/>
      <c r="D15" s="90"/>
      <c r="E15" s="90"/>
      <c r="F15" s="90"/>
      <c r="G15" s="66"/>
      <c r="H15" s="66"/>
      <c r="I15" s="66"/>
      <c r="J15" s="66"/>
      <c r="K15" s="66"/>
      <c r="L15" s="66"/>
      <c r="M15" s="66"/>
      <c r="N15" s="66"/>
      <c r="O15" s="66"/>
    </row>
    <row r="16" spans="1:21" ht="26.25" customHeight="1" x14ac:dyDescent="0.25">
      <c r="A16" s="90"/>
      <c r="B16" s="90"/>
      <c r="C16" s="90"/>
      <c r="D16" s="90"/>
      <c r="E16" s="90"/>
      <c r="F16" s="90"/>
      <c r="G16" s="66"/>
      <c r="H16" s="66"/>
      <c r="I16" s="66"/>
      <c r="J16" s="66"/>
      <c r="K16" s="66"/>
      <c r="L16" s="66"/>
      <c r="M16" s="66"/>
      <c r="N16" s="66"/>
      <c r="O16" s="66"/>
    </row>
    <row r="17" spans="1:15" ht="26.25" customHeight="1" x14ac:dyDescent="0.25">
      <c r="A17" s="90"/>
      <c r="B17" s="90"/>
      <c r="C17" s="90"/>
      <c r="D17" s="90"/>
      <c r="E17" s="90"/>
      <c r="F17" s="90"/>
      <c r="G17" s="66"/>
      <c r="H17" s="66"/>
      <c r="I17" s="66"/>
      <c r="J17" s="66"/>
      <c r="K17" s="66"/>
      <c r="L17" s="66"/>
      <c r="M17" s="66"/>
      <c r="N17" s="66"/>
      <c r="O17" s="66"/>
    </row>
    <row r="18" spans="1:15" ht="26.25" customHeight="1" x14ac:dyDescent="0.25">
      <c r="A18" s="90"/>
      <c r="B18" s="90"/>
      <c r="C18" s="90"/>
      <c r="D18" s="90"/>
      <c r="E18" s="90"/>
      <c r="F18" s="90"/>
      <c r="G18" s="66"/>
      <c r="H18" s="66"/>
      <c r="I18" s="66"/>
      <c r="J18" s="66"/>
      <c r="K18" s="66"/>
      <c r="L18" s="66"/>
      <c r="M18" s="66"/>
      <c r="N18" s="66"/>
      <c r="O18" s="66"/>
    </row>
    <row r="19" spans="1:15" ht="26.25" customHeight="1" x14ac:dyDescent="0.25">
      <c r="A19" s="90"/>
      <c r="B19" s="90"/>
      <c r="C19" s="90"/>
      <c r="D19" s="90"/>
      <c r="E19" s="90"/>
      <c r="F19" s="90"/>
      <c r="G19" s="66"/>
      <c r="H19" s="66"/>
      <c r="I19" s="66"/>
      <c r="J19" s="66"/>
      <c r="K19" s="66"/>
      <c r="L19" s="66"/>
      <c r="M19" s="66"/>
      <c r="N19" s="66"/>
      <c r="O19" s="66"/>
    </row>
    <row r="20" spans="1:15" ht="39" customHeight="1" x14ac:dyDescent="0.25">
      <c r="A20" s="90"/>
      <c r="B20" s="90"/>
      <c r="C20" s="90"/>
      <c r="D20" s="90"/>
      <c r="E20" s="90"/>
      <c r="F20" s="90"/>
      <c r="G20" s="67"/>
      <c r="H20" s="67"/>
      <c r="I20" s="66"/>
      <c r="J20" s="66"/>
      <c r="K20" s="66"/>
      <c r="L20" s="66"/>
      <c r="M20" s="66"/>
      <c r="N20" s="66"/>
      <c r="O20" s="66"/>
    </row>
    <row r="21" spans="1:15" ht="26.25" customHeight="1" x14ac:dyDescent="0.25">
      <c r="A21" s="90"/>
      <c r="B21" s="90"/>
      <c r="C21" s="90"/>
      <c r="D21" s="90"/>
      <c r="E21" s="90"/>
      <c r="F21" s="90"/>
      <c r="G21" s="66"/>
      <c r="H21" s="66"/>
      <c r="I21" s="66"/>
      <c r="J21" s="66"/>
      <c r="K21" s="66"/>
      <c r="L21" s="66"/>
      <c r="M21" s="66"/>
      <c r="N21" s="66"/>
      <c r="O21" s="66"/>
    </row>
    <row r="22" spans="1:15" ht="26.25" customHeight="1" x14ac:dyDescent="0.25">
      <c r="A22" s="90"/>
      <c r="B22" s="90"/>
      <c r="C22" s="90"/>
      <c r="D22" s="90"/>
      <c r="E22" s="90"/>
      <c r="F22" s="90"/>
      <c r="G22" s="66"/>
      <c r="H22" s="66"/>
      <c r="I22" s="66"/>
      <c r="J22" s="66"/>
      <c r="K22" s="66"/>
      <c r="L22" s="66"/>
      <c r="M22" s="66"/>
      <c r="N22" s="66"/>
      <c r="O22" s="66"/>
    </row>
    <row r="23" spans="1:15" ht="26.25" customHeight="1" x14ac:dyDescent="0.25">
      <c r="A23" s="90"/>
      <c r="B23" s="90"/>
      <c r="C23" s="90"/>
      <c r="D23" s="90"/>
      <c r="E23" s="90"/>
      <c r="F23" s="90"/>
      <c r="G23" s="66"/>
      <c r="H23" s="66"/>
      <c r="I23" s="66"/>
      <c r="J23" s="66"/>
      <c r="K23" s="66"/>
      <c r="L23" s="66"/>
      <c r="M23" s="66"/>
      <c r="N23" s="66"/>
      <c r="O23" s="66"/>
    </row>
    <row r="24" spans="1:15" ht="9" customHeight="1" x14ac:dyDescent="0.25">
      <c r="B24" s="102"/>
      <c r="C24" s="102"/>
      <c r="D24" s="66"/>
      <c r="E24" s="66"/>
      <c r="F24" s="66"/>
      <c r="G24" s="66"/>
      <c r="H24" s="66"/>
      <c r="I24" s="66"/>
      <c r="J24" s="66"/>
      <c r="K24" s="66"/>
      <c r="L24" s="66"/>
      <c r="M24" s="66"/>
      <c r="N24" s="66"/>
      <c r="O24" s="66"/>
    </row>
    <row r="25" spans="1:15" ht="6.75" customHeight="1" x14ac:dyDescent="0.25">
      <c r="B25" s="8"/>
      <c r="C25" s="8"/>
      <c r="D25" s="1"/>
      <c r="E25" s="1"/>
      <c r="F25" s="1"/>
      <c r="G25" s="1"/>
      <c r="H25" s="1"/>
      <c r="I25" s="1"/>
      <c r="J25" s="1"/>
      <c r="K25" s="1"/>
      <c r="L25" s="1"/>
    </row>
    <row r="26" spans="1:15" ht="11.25" customHeight="1" x14ac:dyDescent="0.25">
      <c r="B26" s="9" t="s">
        <v>3</v>
      </c>
      <c r="C26" s="10" t="s">
        <v>4</v>
      </c>
      <c r="D26" s="1"/>
      <c r="E26" s="1"/>
      <c r="F26" s="1"/>
      <c r="G26" s="1"/>
      <c r="H26" s="1"/>
      <c r="I26" s="1"/>
      <c r="J26" s="1"/>
      <c r="K26" s="1"/>
      <c r="L26" s="1"/>
    </row>
    <row r="27" spans="1:15" ht="9" customHeight="1" x14ac:dyDescent="0.25">
      <c r="B27" s="9"/>
      <c r="C27" s="10"/>
      <c r="D27" s="1"/>
      <c r="E27" s="1"/>
      <c r="F27" s="1"/>
      <c r="G27" s="1"/>
      <c r="H27" s="1"/>
      <c r="I27" s="1"/>
      <c r="J27" s="1"/>
      <c r="K27" s="1"/>
      <c r="L27" s="1"/>
    </row>
    <row r="28" spans="1:15" ht="9.75" customHeight="1" x14ac:dyDescent="0.25">
      <c r="B28" s="9"/>
      <c r="C28" s="10"/>
      <c r="D28" s="1"/>
      <c r="E28" s="1"/>
      <c r="F28" s="1"/>
      <c r="G28" s="1"/>
      <c r="H28" s="1"/>
      <c r="I28" s="1"/>
      <c r="J28" s="1"/>
      <c r="K28" s="1"/>
      <c r="L28" s="1"/>
    </row>
    <row r="29" spans="1:15" ht="32.25" customHeight="1" x14ac:dyDescent="0.25">
      <c r="B29" s="103" t="s">
        <v>5</v>
      </c>
      <c r="C29" s="103"/>
      <c r="D29" s="103"/>
      <c r="E29" s="103"/>
      <c r="F29" s="103"/>
      <c r="G29" s="103"/>
      <c r="H29" s="103"/>
      <c r="I29" s="103"/>
      <c r="J29" s="103"/>
      <c r="K29" s="103"/>
      <c r="L29" s="103"/>
    </row>
    <row r="30" spans="1:15" x14ac:dyDescent="0.25">
      <c r="B30" s="1"/>
      <c r="C30" s="1"/>
      <c r="D30" s="1"/>
      <c r="E30" s="1"/>
      <c r="F30" s="1"/>
      <c r="G30" s="1"/>
      <c r="H30" s="1"/>
      <c r="I30" s="1"/>
      <c r="J30" s="1"/>
      <c r="K30" s="1"/>
      <c r="L30" s="1"/>
    </row>
    <row r="31" spans="1:15" ht="30" customHeight="1" x14ac:dyDescent="0.25">
      <c r="B31" s="105" t="s">
        <v>6</v>
      </c>
      <c r="C31" s="106" t="s">
        <v>53</v>
      </c>
      <c r="D31" s="86"/>
      <c r="E31" s="86"/>
      <c r="F31" s="86"/>
      <c r="G31" s="86"/>
      <c r="H31" s="107" t="s">
        <v>2</v>
      </c>
      <c r="I31" s="107"/>
      <c r="J31" s="107"/>
      <c r="K31" s="107"/>
      <c r="L31" s="105" t="s">
        <v>7</v>
      </c>
    </row>
    <row r="32" spans="1:15" ht="15.75" customHeight="1" x14ac:dyDescent="0.25">
      <c r="B32" s="105"/>
      <c r="C32" s="106"/>
      <c r="D32" s="57" t="s">
        <v>8</v>
      </c>
      <c r="E32" s="57" t="s">
        <v>9</v>
      </c>
      <c r="F32" s="57" t="s">
        <v>10</v>
      </c>
      <c r="G32" s="57" t="s">
        <v>11</v>
      </c>
      <c r="H32" s="57" t="s">
        <v>12</v>
      </c>
      <c r="I32" s="57" t="s">
        <v>13</v>
      </c>
      <c r="J32" s="57" t="s">
        <v>14</v>
      </c>
      <c r="K32" s="57" t="s">
        <v>15</v>
      </c>
      <c r="L32" s="105"/>
    </row>
    <row r="33" spans="2:12" x14ac:dyDescent="0.25">
      <c r="B33" s="57">
        <v>1</v>
      </c>
      <c r="C33" s="57">
        <v>2</v>
      </c>
      <c r="D33" s="57">
        <v>3</v>
      </c>
      <c r="E33" s="57">
        <v>4</v>
      </c>
      <c r="F33" s="57">
        <v>5</v>
      </c>
      <c r="G33" s="57">
        <v>6</v>
      </c>
      <c r="H33" s="57">
        <v>7</v>
      </c>
      <c r="I33" s="57">
        <v>8</v>
      </c>
      <c r="J33" s="57">
        <v>9</v>
      </c>
      <c r="K33" s="57">
        <v>10</v>
      </c>
      <c r="L33" s="57">
        <v>11</v>
      </c>
    </row>
    <row r="34" spans="2:12" ht="15.75" x14ac:dyDescent="0.25">
      <c r="B34" s="57">
        <v>1</v>
      </c>
      <c r="C34" s="58" t="s">
        <v>64</v>
      </c>
      <c r="D34" s="76"/>
      <c r="E34" s="73"/>
      <c r="F34" s="76"/>
      <c r="G34" s="76"/>
      <c r="H34" s="73"/>
      <c r="I34" s="76"/>
      <c r="J34" s="76"/>
      <c r="K34" s="73"/>
      <c r="L34" s="82"/>
    </row>
    <row r="35" spans="2:12" ht="171.75" x14ac:dyDescent="0.25">
      <c r="B35" s="57">
        <v>2</v>
      </c>
      <c r="C35" s="59" t="s">
        <v>65</v>
      </c>
      <c r="D35" s="73"/>
      <c r="E35" s="76"/>
      <c r="F35" s="73"/>
      <c r="G35" s="73"/>
      <c r="H35" s="76"/>
      <c r="I35" s="73"/>
      <c r="J35" s="73"/>
      <c r="K35" s="76"/>
      <c r="L35" s="82"/>
    </row>
    <row r="36" spans="2:12" ht="15.75" x14ac:dyDescent="0.25">
      <c r="B36" s="57">
        <v>3</v>
      </c>
      <c r="C36" s="58" t="s">
        <v>66</v>
      </c>
      <c r="D36" s="73"/>
      <c r="E36" s="76"/>
      <c r="F36" s="73"/>
      <c r="G36" s="73"/>
      <c r="H36" s="76"/>
      <c r="I36" s="73"/>
      <c r="J36" s="73"/>
      <c r="K36" s="76"/>
      <c r="L36" s="82"/>
    </row>
    <row r="37" spans="2:12" ht="87.75" x14ac:dyDescent="0.25">
      <c r="B37" s="57">
        <v>4</v>
      </c>
      <c r="C37" s="59" t="s">
        <v>67</v>
      </c>
      <c r="D37" s="73"/>
      <c r="E37" s="76"/>
      <c r="F37" s="73"/>
      <c r="G37" s="73"/>
      <c r="H37" s="76"/>
      <c r="I37" s="73"/>
      <c r="J37" s="73"/>
      <c r="K37" s="76"/>
      <c r="L37" s="82"/>
    </row>
    <row r="38" spans="2:12" ht="60" x14ac:dyDescent="0.25">
      <c r="B38" s="57">
        <v>5</v>
      </c>
      <c r="C38" s="59" t="s">
        <v>68</v>
      </c>
      <c r="D38" s="73"/>
      <c r="E38" s="76"/>
      <c r="F38" s="73"/>
      <c r="G38" s="73"/>
      <c r="H38" s="76"/>
      <c r="I38" s="73"/>
      <c r="J38" s="73"/>
      <c r="K38" s="76"/>
      <c r="L38" s="82"/>
    </row>
    <row r="39" spans="2:12" ht="72" x14ac:dyDescent="0.25">
      <c r="B39" s="57">
        <v>6</v>
      </c>
      <c r="C39" s="59" t="s">
        <v>71</v>
      </c>
      <c r="D39" s="77"/>
      <c r="E39" s="62">
        <f>E34*Arkusz2!D6</f>
        <v>0</v>
      </c>
      <c r="F39" s="77"/>
      <c r="G39" s="77"/>
      <c r="H39" s="77"/>
      <c r="I39" s="77"/>
      <c r="J39" s="77"/>
      <c r="K39" s="77"/>
      <c r="L39" s="60">
        <f>E39</f>
        <v>0</v>
      </c>
    </row>
    <row r="40" spans="2:12" ht="60" x14ac:dyDescent="0.25">
      <c r="B40" s="57" t="s">
        <v>16</v>
      </c>
      <c r="C40" s="59" t="s">
        <v>69</v>
      </c>
      <c r="D40" s="77"/>
      <c r="E40" s="77"/>
      <c r="F40" s="77"/>
      <c r="G40" s="77"/>
      <c r="H40" s="62">
        <f>H34*Arkusz2!G6</f>
        <v>0</v>
      </c>
      <c r="I40" s="77"/>
      <c r="J40" s="77"/>
      <c r="K40" s="62">
        <f>K34*Arkusz2!J6</f>
        <v>0</v>
      </c>
      <c r="L40" s="60">
        <f>H40+K40</f>
        <v>0</v>
      </c>
    </row>
    <row r="41" spans="2:12" ht="72" x14ac:dyDescent="0.25">
      <c r="B41" s="57">
        <v>8</v>
      </c>
      <c r="C41" s="59" t="s">
        <v>70</v>
      </c>
      <c r="D41" s="62">
        <f>D35*Arkusz2!C6</f>
        <v>0</v>
      </c>
      <c r="E41" s="77"/>
      <c r="F41" s="62">
        <f>F35*Arkusz2!E6</f>
        <v>0</v>
      </c>
      <c r="G41" s="77"/>
      <c r="H41" s="77"/>
      <c r="I41" s="77"/>
      <c r="J41" s="77"/>
      <c r="K41" s="77"/>
      <c r="L41" s="60">
        <f>D41+F41</f>
        <v>0</v>
      </c>
    </row>
    <row r="42" spans="2:12" ht="72" x14ac:dyDescent="0.25">
      <c r="B42" s="57" t="s">
        <v>17</v>
      </c>
      <c r="C42" s="59" t="s">
        <v>72</v>
      </c>
      <c r="D42" s="77"/>
      <c r="E42" s="77"/>
      <c r="F42" s="77"/>
      <c r="G42" s="62">
        <f>G35*Arkusz2!F6</f>
        <v>0</v>
      </c>
      <c r="H42" s="77"/>
      <c r="I42" s="72">
        <f>I35*Arkusz2!H6</f>
        <v>0</v>
      </c>
      <c r="J42" s="62">
        <f>J35*Arkusz2!I6</f>
        <v>0</v>
      </c>
      <c r="K42" s="78"/>
      <c r="L42" s="60">
        <f>G42+I42+J42</f>
        <v>0</v>
      </c>
    </row>
    <row r="43" spans="2:12" ht="72" x14ac:dyDescent="0.25">
      <c r="B43" s="57">
        <v>10</v>
      </c>
      <c r="C43" s="59" t="s">
        <v>73</v>
      </c>
      <c r="D43" s="62">
        <f>D36*Arkusz2!C6</f>
        <v>0</v>
      </c>
      <c r="E43" s="77"/>
      <c r="F43" s="62">
        <f>F36*Arkusz2!E6</f>
        <v>0</v>
      </c>
      <c r="G43" s="77"/>
      <c r="H43" s="77"/>
      <c r="I43" s="77"/>
      <c r="J43" s="77"/>
      <c r="K43" s="77"/>
      <c r="L43" s="60">
        <f>D43+F43</f>
        <v>0</v>
      </c>
    </row>
    <row r="44" spans="2:12" ht="72" x14ac:dyDescent="0.25">
      <c r="B44" s="57" t="s">
        <v>18</v>
      </c>
      <c r="C44" s="59" t="s">
        <v>74</v>
      </c>
      <c r="D44" s="77"/>
      <c r="E44" s="77"/>
      <c r="F44" s="77"/>
      <c r="G44" s="62">
        <f>G36*Arkusz2!F6</f>
        <v>0</v>
      </c>
      <c r="H44" s="77"/>
      <c r="I44" s="72">
        <f>I36*Arkusz2!H6</f>
        <v>0</v>
      </c>
      <c r="J44" s="62">
        <f>J36*Arkusz2!I6</f>
        <v>0</v>
      </c>
      <c r="K44" s="78"/>
      <c r="L44" s="60">
        <f>G44+I44+J44</f>
        <v>0</v>
      </c>
    </row>
    <row r="45" spans="2:12" ht="72" x14ac:dyDescent="0.25">
      <c r="B45" s="57">
        <v>12</v>
      </c>
      <c r="C45" s="59" t="s">
        <v>75</v>
      </c>
      <c r="D45" s="62">
        <f>D37*Arkusz2!C6</f>
        <v>0</v>
      </c>
      <c r="E45" s="77"/>
      <c r="F45" s="62">
        <f>F37*Arkusz2!E6</f>
        <v>0</v>
      </c>
      <c r="G45" s="77"/>
      <c r="H45" s="77"/>
      <c r="I45" s="77"/>
      <c r="J45" s="77"/>
      <c r="K45" s="77"/>
      <c r="L45" s="60">
        <f>D45+F45</f>
        <v>0</v>
      </c>
    </row>
    <row r="46" spans="2:12" ht="72" x14ac:dyDescent="0.25">
      <c r="B46" s="57">
        <v>13</v>
      </c>
      <c r="C46" s="59" t="s">
        <v>76</v>
      </c>
      <c r="D46" s="77"/>
      <c r="E46" s="77"/>
      <c r="F46" s="77"/>
      <c r="G46" s="62">
        <f>G37*Arkusz2!F6</f>
        <v>0</v>
      </c>
      <c r="H46" s="77"/>
      <c r="I46" s="72">
        <f>I37*Arkusz2!H6</f>
        <v>0</v>
      </c>
      <c r="J46" s="62">
        <f>J37*Arkusz2!I6</f>
        <v>0</v>
      </c>
      <c r="K46" s="78"/>
      <c r="L46" s="60">
        <f>G46+I46+J46</f>
        <v>0</v>
      </c>
    </row>
    <row r="47" spans="2:12" ht="96" x14ac:dyDescent="0.25">
      <c r="B47" s="57">
        <v>14</v>
      </c>
      <c r="C47" s="59" t="s">
        <v>77</v>
      </c>
      <c r="D47" s="62">
        <f>D38*Arkusz2!C6</f>
        <v>0</v>
      </c>
      <c r="E47" s="77"/>
      <c r="F47" s="62">
        <f>F38*Arkusz2!E6</f>
        <v>0</v>
      </c>
      <c r="G47" s="62">
        <f>G38*Arkusz2!F6</f>
        <v>0</v>
      </c>
      <c r="H47" s="78"/>
      <c r="I47" s="72">
        <f>I38*Arkusz2!H6</f>
        <v>0</v>
      </c>
      <c r="J47" s="62">
        <f>J38*Arkusz2!I6</f>
        <v>0</v>
      </c>
      <c r="K47" s="77"/>
      <c r="L47" s="60">
        <f>D47+F47+G47+I47+J47</f>
        <v>0</v>
      </c>
    </row>
    <row r="48" spans="2:12" ht="24" x14ac:dyDescent="0.25">
      <c r="B48" s="57">
        <v>15</v>
      </c>
      <c r="C48" s="59" t="s">
        <v>19</v>
      </c>
      <c r="D48" s="61">
        <f>D41+D43+D45+D47</f>
        <v>0</v>
      </c>
      <c r="E48" s="61">
        <f>E39</f>
        <v>0</v>
      </c>
      <c r="F48" s="61">
        <f>F41+F43+F45+F47</f>
        <v>0</v>
      </c>
      <c r="G48" s="61">
        <f>G42+G44+G46+G47</f>
        <v>0</v>
      </c>
      <c r="H48" s="61">
        <f>H40</f>
        <v>0</v>
      </c>
      <c r="I48" s="61">
        <f>I42+I44+I46+I47</f>
        <v>0</v>
      </c>
      <c r="J48" s="61">
        <f>J42+J44+J46+J47</f>
        <v>0</v>
      </c>
      <c r="K48" s="61">
        <f>K40</f>
        <v>0</v>
      </c>
      <c r="L48" s="61">
        <f>SUM(L39:L47)</f>
        <v>0</v>
      </c>
    </row>
    <row r="49" spans="2:12" ht="24" x14ac:dyDescent="0.25">
      <c r="B49" s="57">
        <v>16</v>
      </c>
      <c r="C49" s="59" t="s">
        <v>78</v>
      </c>
      <c r="D49" s="82"/>
      <c r="E49" s="82"/>
      <c r="F49" s="82"/>
      <c r="G49" s="82"/>
      <c r="H49" s="82"/>
      <c r="I49" s="82"/>
      <c r="J49" s="82"/>
      <c r="K49" s="82"/>
      <c r="L49" s="60">
        <f>ROUNDDOWN(L48*1%,2)</f>
        <v>0</v>
      </c>
    </row>
    <row r="50" spans="2:12" ht="24" x14ac:dyDescent="0.25">
      <c r="B50" s="57">
        <v>17</v>
      </c>
      <c r="C50" s="59" t="s">
        <v>20</v>
      </c>
      <c r="D50" s="82"/>
      <c r="E50" s="82"/>
      <c r="F50" s="82"/>
      <c r="G50" s="82"/>
      <c r="H50" s="82"/>
      <c r="I50" s="82"/>
      <c r="J50" s="82"/>
      <c r="K50" s="82"/>
      <c r="L50" s="61">
        <f>SUM(L48:L49)</f>
        <v>0</v>
      </c>
    </row>
    <row r="51" spans="2:12" x14ac:dyDescent="0.25">
      <c r="B51" s="1"/>
      <c r="C51" s="1"/>
      <c r="D51" s="1"/>
      <c r="E51" s="1"/>
      <c r="F51" s="1"/>
      <c r="G51" s="1"/>
      <c r="H51" s="1"/>
      <c r="I51" s="1"/>
      <c r="J51" s="1"/>
      <c r="K51" s="1"/>
      <c r="L51" s="1"/>
    </row>
    <row r="52" spans="2:12" ht="26.25" customHeight="1" x14ac:dyDescent="0.25">
      <c r="B52" s="11"/>
      <c r="C52" s="100" t="s">
        <v>21</v>
      </c>
      <c r="D52" s="100"/>
      <c r="E52" s="100"/>
      <c r="F52" s="100"/>
      <c r="G52" s="100"/>
      <c r="H52" s="101"/>
      <c r="I52" s="65">
        <f>L50</f>
        <v>0</v>
      </c>
      <c r="J52" s="1"/>
      <c r="K52" s="1"/>
      <c r="L52" s="1"/>
    </row>
    <row r="53" spans="2:12" ht="15.75" customHeight="1" x14ac:dyDescent="0.25">
      <c r="B53" s="11"/>
      <c r="C53" s="69"/>
      <c r="D53" s="69"/>
      <c r="E53" s="69"/>
      <c r="F53" s="69"/>
      <c r="G53" s="69"/>
      <c r="H53" s="70"/>
      <c r="I53" s="68"/>
      <c r="J53" s="1"/>
      <c r="K53" s="1"/>
      <c r="L53" s="1"/>
    </row>
    <row r="54" spans="2:12" ht="38.25" customHeight="1" x14ac:dyDescent="0.25">
      <c r="B54" s="71" t="s">
        <v>54</v>
      </c>
      <c r="C54" s="97" t="s">
        <v>79</v>
      </c>
      <c r="D54" s="98"/>
      <c r="E54" s="98"/>
      <c r="F54" s="98"/>
      <c r="G54" s="98"/>
      <c r="H54" s="98"/>
      <c r="I54" s="98"/>
      <c r="J54" s="98"/>
      <c r="K54" s="98"/>
      <c r="L54" s="99"/>
    </row>
    <row r="55" spans="2:12" ht="37.5" customHeight="1" x14ac:dyDescent="0.25">
      <c r="B55" s="71" t="s">
        <v>55</v>
      </c>
      <c r="C55" s="97" t="s">
        <v>80</v>
      </c>
      <c r="D55" s="98"/>
      <c r="E55" s="98"/>
      <c r="F55" s="98"/>
      <c r="G55" s="98"/>
      <c r="H55" s="98"/>
      <c r="I55" s="98"/>
      <c r="J55" s="98"/>
      <c r="K55" s="98"/>
      <c r="L55" s="99"/>
    </row>
    <row r="56" spans="2:12" ht="37.5" customHeight="1" x14ac:dyDescent="0.25">
      <c r="B56" s="71" t="s">
        <v>56</v>
      </c>
      <c r="C56" s="97" t="s">
        <v>81</v>
      </c>
      <c r="D56" s="98"/>
      <c r="E56" s="98"/>
      <c r="F56" s="98"/>
      <c r="G56" s="98"/>
      <c r="H56" s="98"/>
      <c r="I56" s="98"/>
      <c r="J56" s="98"/>
      <c r="K56" s="98"/>
      <c r="L56" s="99"/>
    </row>
    <row r="57" spans="2:12" ht="39" customHeight="1" x14ac:dyDescent="0.25">
      <c r="B57" s="71" t="s">
        <v>57</v>
      </c>
      <c r="C57" s="97" t="s">
        <v>82</v>
      </c>
      <c r="D57" s="98"/>
      <c r="E57" s="98"/>
      <c r="F57" s="98"/>
      <c r="G57" s="98"/>
      <c r="H57" s="98"/>
      <c r="I57" s="98"/>
      <c r="J57" s="98"/>
      <c r="K57" s="98"/>
      <c r="L57" s="99"/>
    </row>
    <row r="58" spans="2:12" ht="27" customHeight="1" x14ac:dyDescent="0.25">
      <c r="B58" s="71" t="s">
        <v>58</v>
      </c>
      <c r="C58" s="97" t="s">
        <v>83</v>
      </c>
      <c r="D58" s="98"/>
      <c r="E58" s="98"/>
      <c r="F58" s="98"/>
      <c r="G58" s="98"/>
      <c r="H58" s="98"/>
      <c r="I58" s="98"/>
      <c r="J58" s="98"/>
      <c r="K58" s="98"/>
      <c r="L58" s="99"/>
    </row>
    <row r="59" spans="2:12" x14ac:dyDescent="0.25">
      <c r="B59" s="1"/>
      <c r="C59" s="12"/>
      <c r="D59" s="12"/>
      <c r="E59" s="1"/>
      <c r="F59" s="1"/>
      <c r="G59" s="1"/>
      <c r="H59" s="1"/>
      <c r="I59" s="1"/>
      <c r="J59" s="1"/>
      <c r="K59" s="1"/>
      <c r="L59" s="1"/>
    </row>
    <row r="60" spans="2:12" ht="15.75" x14ac:dyDescent="0.25">
      <c r="B60" s="83" t="s">
        <v>84</v>
      </c>
      <c r="C60" s="84"/>
      <c r="D60" s="84"/>
      <c r="E60" s="84"/>
      <c r="F60" s="84"/>
      <c r="G60" s="84"/>
      <c r="H60" s="84"/>
      <c r="I60" s="84"/>
      <c r="J60" s="84"/>
      <c r="K60" s="84"/>
      <c r="L60" s="84"/>
    </row>
    <row r="61" spans="2:12" x14ac:dyDescent="0.25">
      <c r="B61" s="13"/>
      <c r="C61" s="12"/>
      <c r="D61" s="12"/>
      <c r="E61" s="1"/>
      <c r="F61" s="1"/>
      <c r="G61" s="1"/>
      <c r="H61" s="1"/>
      <c r="I61" s="1"/>
      <c r="J61" s="1"/>
      <c r="K61" s="1"/>
      <c r="L61" s="1"/>
    </row>
    <row r="62" spans="2:12" ht="28.5" customHeight="1" x14ac:dyDescent="0.25">
      <c r="B62" s="105" t="s">
        <v>6</v>
      </c>
      <c r="C62" s="106" t="s">
        <v>53</v>
      </c>
      <c r="D62" s="86"/>
      <c r="E62" s="86"/>
      <c r="F62" s="86"/>
      <c r="G62" s="86"/>
      <c r="H62" s="107" t="s">
        <v>2</v>
      </c>
      <c r="I62" s="107"/>
      <c r="J62" s="107"/>
      <c r="K62" s="107"/>
      <c r="L62" s="105" t="s">
        <v>7</v>
      </c>
    </row>
    <row r="63" spans="2:12" ht="18" customHeight="1" x14ac:dyDescent="0.25">
      <c r="B63" s="105"/>
      <c r="C63" s="106"/>
      <c r="D63" s="57" t="s">
        <v>8</v>
      </c>
      <c r="E63" s="57" t="s">
        <v>9</v>
      </c>
      <c r="F63" s="57" t="s">
        <v>10</v>
      </c>
      <c r="G63" s="57" t="s">
        <v>11</v>
      </c>
      <c r="H63" s="57" t="s">
        <v>12</v>
      </c>
      <c r="I63" s="57" t="s">
        <v>13</v>
      </c>
      <c r="J63" s="57" t="s">
        <v>14</v>
      </c>
      <c r="K63" s="57" t="s">
        <v>15</v>
      </c>
      <c r="L63" s="105"/>
    </row>
    <row r="64" spans="2:12" x14ac:dyDescent="0.25">
      <c r="B64" s="57">
        <v>1</v>
      </c>
      <c r="C64" s="57">
        <v>2</v>
      </c>
      <c r="D64" s="57">
        <v>3</v>
      </c>
      <c r="E64" s="57">
        <v>4</v>
      </c>
      <c r="F64" s="57">
        <v>5</v>
      </c>
      <c r="G64" s="57">
        <v>6</v>
      </c>
      <c r="H64" s="57">
        <v>7</v>
      </c>
      <c r="I64" s="57">
        <v>8</v>
      </c>
      <c r="J64" s="57">
        <v>9</v>
      </c>
      <c r="K64" s="57">
        <v>10</v>
      </c>
      <c r="L64" s="57">
        <v>11</v>
      </c>
    </row>
    <row r="65" spans="2:12" ht="18" customHeight="1" x14ac:dyDescent="0.25">
      <c r="B65" s="57">
        <v>1</v>
      </c>
      <c r="C65" s="59" t="s">
        <v>85</v>
      </c>
      <c r="D65" s="73"/>
      <c r="E65" s="73"/>
      <c r="F65" s="73"/>
      <c r="G65" s="73"/>
      <c r="H65" s="73"/>
      <c r="I65" s="73"/>
      <c r="J65" s="73"/>
      <c r="K65" s="73"/>
      <c r="L65" s="82"/>
    </row>
    <row r="66" spans="2:12" ht="60" x14ac:dyDescent="0.25">
      <c r="B66" s="57">
        <v>2</v>
      </c>
      <c r="C66" s="59" t="s">
        <v>86</v>
      </c>
      <c r="D66" s="62">
        <f>D65*Arkusz2!K6</f>
        <v>0</v>
      </c>
      <c r="E66" s="72">
        <f>E65*Arkusz2!L6</f>
        <v>0</v>
      </c>
      <c r="F66" s="72">
        <f>F65*Arkusz2!M6</f>
        <v>0</v>
      </c>
      <c r="G66" s="62">
        <f>G65*Arkusz2!N6</f>
        <v>0</v>
      </c>
      <c r="H66" s="72">
        <f>H65*Arkusz2!O6</f>
        <v>0</v>
      </c>
      <c r="I66" s="72">
        <f>I65*Arkusz2!P6</f>
        <v>0</v>
      </c>
      <c r="J66" s="72">
        <f>J65*Arkusz2!Q6</f>
        <v>0</v>
      </c>
      <c r="K66" s="72">
        <f>K65*Arkusz2!R6</f>
        <v>0</v>
      </c>
      <c r="L66" s="60">
        <f>SUM(D66:K66)</f>
        <v>0</v>
      </c>
    </row>
    <row r="67" spans="2:12" ht="24" x14ac:dyDescent="0.25">
      <c r="B67" s="57">
        <v>3</v>
      </c>
      <c r="C67" s="59" t="s">
        <v>87</v>
      </c>
      <c r="D67" s="82"/>
      <c r="E67" s="82"/>
      <c r="F67" s="82"/>
      <c r="G67" s="82"/>
      <c r="H67" s="82"/>
      <c r="I67" s="82"/>
      <c r="J67" s="82"/>
      <c r="K67" s="82"/>
      <c r="L67" s="60">
        <f>ROUNDDOWN(L66*1%,2)</f>
        <v>0</v>
      </c>
    </row>
    <row r="68" spans="2:12" ht="24" x14ac:dyDescent="0.25">
      <c r="B68" s="57">
        <v>4</v>
      </c>
      <c r="C68" s="59" t="s">
        <v>22</v>
      </c>
      <c r="D68" s="82"/>
      <c r="E68" s="82"/>
      <c r="F68" s="82"/>
      <c r="G68" s="82"/>
      <c r="H68" s="82"/>
      <c r="I68" s="82"/>
      <c r="J68" s="82"/>
      <c r="K68" s="82"/>
      <c r="L68" s="60">
        <f>SUM(L66:L67)</f>
        <v>0</v>
      </c>
    </row>
    <row r="69" spans="2:12" x14ac:dyDescent="0.25">
      <c r="B69" s="1"/>
      <c r="C69" s="1"/>
      <c r="D69" s="1"/>
      <c r="E69" s="1"/>
      <c r="F69" s="1"/>
      <c r="G69" s="1"/>
      <c r="H69" s="1"/>
      <c r="J69" s="1"/>
      <c r="K69" s="1"/>
      <c r="L69" s="1"/>
    </row>
    <row r="70" spans="2:12" ht="32.25" customHeight="1" x14ac:dyDescent="0.25">
      <c r="B70" s="1"/>
      <c r="C70" s="108" t="s">
        <v>23</v>
      </c>
      <c r="D70" s="108"/>
      <c r="E70" s="108"/>
      <c r="F70" s="108"/>
      <c r="G70" s="108"/>
      <c r="H70" s="109"/>
      <c r="I70" s="65">
        <f>L68</f>
        <v>0</v>
      </c>
      <c r="J70" s="1"/>
      <c r="K70" s="1"/>
      <c r="L70" s="1"/>
    </row>
    <row r="71" spans="2:12" x14ac:dyDescent="0.25">
      <c r="B71" s="1"/>
      <c r="C71" s="1"/>
      <c r="D71" s="1"/>
      <c r="E71" s="1"/>
      <c r="F71" s="1"/>
      <c r="G71" s="1"/>
      <c r="H71" s="1"/>
      <c r="I71" s="1"/>
      <c r="J71" s="1"/>
      <c r="K71" s="1"/>
      <c r="L71" s="1"/>
    </row>
    <row r="72" spans="2:12" ht="38.25" customHeight="1" x14ac:dyDescent="0.25">
      <c r="B72" s="103" t="s">
        <v>88</v>
      </c>
      <c r="C72" s="103"/>
      <c r="D72" s="103"/>
      <c r="E72" s="103"/>
      <c r="F72" s="103"/>
      <c r="G72" s="103"/>
      <c r="H72" s="103"/>
      <c r="I72" s="103"/>
      <c r="J72" s="103"/>
      <c r="K72" s="103"/>
      <c r="L72" s="103"/>
    </row>
    <row r="73" spans="2:12" x14ac:dyDescent="0.25">
      <c r="B73" s="1"/>
      <c r="C73" s="1"/>
      <c r="D73" s="1"/>
      <c r="E73" s="1"/>
      <c r="F73" s="1"/>
      <c r="G73" s="1"/>
      <c r="H73" s="1"/>
      <c r="I73" s="1"/>
      <c r="J73" s="1"/>
      <c r="K73" s="1"/>
      <c r="L73" s="1"/>
    </row>
    <row r="74" spans="2:12" ht="29.25" customHeight="1" x14ac:dyDescent="0.25">
      <c r="B74" s="105" t="s">
        <v>6</v>
      </c>
      <c r="C74" s="106" t="s">
        <v>53</v>
      </c>
      <c r="D74" s="86"/>
      <c r="E74" s="86"/>
      <c r="F74" s="86"/>
      <c r="G74" s="86"/>
      <c r="H74" s="107" t="s">
        <v>2</v>
      </c>
      <c r="I74" s="107"/>
      <c r="J74" s="107"/>
      <c r="K74" s="107"/>
      <c r="L74" s="105" t="s">
        <v>7</v>
      </c>
    </row>
    <row r="75" spans="2:12" ht="31.5" customHeight="1" x14ac:dyDescent="0.25">
      <c r="B75" s="105"/>
      <c r="C75" s="106"/>
      <c r="D75" s="57" t="s">
        <v>8</v>
      </c>
      <c r="E75" s="57" t="s">
        <v>9</v>
      </c>
      <c r="F75" s="57" t="s">
        <v>10</v>
      </c>
      <c r="G75" s="57" t="s">
        <v>11</v>
      </c>
      <c r="H75" s="57" t="s">
        <v>12</v>
      </c>
      <c r="I75" s="57" t="s">
        <v>13</v>
      </c>
      <c r="J75" s="57" t="s">
        <v>14</v>
      </c>
      <c r="K75" s="57" t="s">
        <v>15</v>
      </c>
      <c r="L75" s="105"/>
    </row>
    <row r="76" spans="2:12" ht="18.75" customHeight="1" x14ac:dyDescent="0.25">
      <c r="B76" s="57">
        <v>1</v>
      </c>
      <c r="C76" s="57">
        <v>2</v>
      </c>
      <c r="D76" s="57">
        <v>3</v>
      </c>
      <c r="E76" s="57">
        <v>4</v>
      </c>
      <c r="F76" s="57">
        <v>5</v>
      </c>
      <c r="G76" s="57">
        <v>6</v>
      </c>
      <c r="H76" s="57">
        <v>7</v>
      </c>
      <c r="I76" s="57">
        <v>8</v>
      </c>
      <c r="J76" s="57">
        <v>9</v>
      </c>
      <c r="K76" s="57">
        <v>10</v>
      </c>
      <c r="L76" s="57">
        <v>11</v>
      </c>
    </row>
    <row r="77" spans="2:12" ht="99.75" x14ac:dyDescent="0.25">
      <c r="B77" s="57">
        <v>1</v>
      </c>
      <c r="C77" s="59" t="s">
        <v>89</v>
      </c>
      <c r="D77" s="73"/>
      <c r="E77" s="73"/>
      <c r="F77" s="73"/>
      <c r="G77" s="73"/>
      <c r="H77" s="73"/>
      <c r="I77" s="73"/>
      <c r="J77" s="73"/>
      <c r="K77" s="73"/>
      <c r="L77" s="82"/>
    </row>
    <row r="78" spans="2:12" ht="39.75" x14ac:dyDescent="0.25">
      <c r="B78" s="57">
        <v>2</v>
      </c>
      <c r="C78" s="59" t="s">
        <v>90</v>
      </c>
      <c r="D78" s="73"/>
      <c r="E78" s="73"/>
      <c r="F78" s="73"/>
      <c r="G78" s="73"/>
      <c r="H78" s="73"/>
      <c r="I78" s="73"/>
      <c r="J78" s="73"/>
      <c r="K78" s="73"/>
      <c r="L78" s="82"/>
    </row>
    <row r="79" spans="2:12" ht="63.75" x14ac:dyDescent="0.25">
      <c r="B79" s="57">
        <v>3</v>
      </c>
      <c r="C79" s="59" t="s">
        <v>91</v>
      </c>
      <c r="D79" s="76"/>
      <c r="E79" s="76"/>
      <c r="F79" s="76"/>
      <c r="G79" s="76"/>
      <c r="H79" s="73"/>
      <c r="I79" s="73"/>
      <c r="J79" s="76"/>
      <c r="K79" s="73"/>
      <c r="L79" s="82"/>
    </row>
    <row r="80" spans="2:12" ht="51.75" x14ac:dyDescent="0.25">
      <c r="B80" s="57">
        <v>4</v>
      </c>
      <c r="C80" s="59" t="s">
        <v>92</v>
      </c>
      <c r="D80" s="73"/>
      <c r="E80" s="73"/>
      <c r="F80" s="73"/>
      <c r="G80" s="73"/>
      <c r="H80" s="73"/>
      <c r="I80" s="73"/>
      <c r="J80" s="73"/>
      <c r="K80" s="73"/>
      <c r="L80" s="82"/>
    </row>
    <row r="81" spans="2:12" ht="54.75" customHeight="1" x14ac:dyDescent="0.25">
      <c r="B81" s="57">
        <v>5</v>
      </c>
      <c r="C81" s="59" t="s">
        <v>93</v>
      </c>
      <c r="D81" s="73"/>
      <c r="E81" s="73"/>
      <c r="F81" s="73"/>
      <c r="G81" s="73"/>
      <c r="H81" s="73"/>
      <c r="I81" s="73"/>
      <c r="J81" s="73"/>
      <c r="K81" s="73"/>
      <c r="L81" s="82"/>
    </row>
    <row r="82" spans="2:12" ht="72" x14ac:dyDescent="0.25">
      <c r="B82" s="57">
        <v>6</v>
      </c>
      <c r="C82" s="59" t="s">
        <v>94</v>
      </c>
      <c r="D82" s="62">
        <f>D77*Arkusz2!C6</f>
        <v>0</v>
      </c>
      <c r="E82" s="72">
        <f>E77*Arkusz2!D6</f>
        <v>0</v>
      </c>
      <c r="F82" s="72">
        <f>F77*Arkusz2!E6</f>
        <v>0</v>
      </c>
      <c r="G82" s="77"/>
      <c r="H82" s="77"/>
      <c r="I82" s="77"/>
      <c r="J82" s="77"/>
      <c r="K82" s="77"/>
      <c r="L82" s="60">
        <f>SUM(D82:F82)</f>
        <v>0</v>
      </c>
    </row>
    <row r="83" spans="2:12" ht="72" x14ac:dyDescent="0.25">
      <c r="B83" s="57">
        <v>7</v>
      </c>
      <c r="C83" s="59" t="s">
        <v>95</v>
      </c>
      <c r="D83" s="77"/>
      <c r="E83" s="77"/>
      <c r="F83" s="77"/>
      <c r="G83" s="62">
        <f>G77*Arkusz2!F6</f>
        <v>0</v>
      </c>
      <c r="H83" s="62">
        <f>H77*Arkusz2!G6</f>
        <v>0</v>
      </c>
      <c r="I83" s="72">
        <f>I77*Arkusz2!H6</f>
        <v>0</v>
      </c>
      <c r="J83" s="62">
        <f>J77*Arkusz2!I6</f>
        <v>0</v>
      </c>
      <c r="K83" s="62">
        <f>K77*Arkusz2!J6</f>
        <v>0</v>
      </c>
      <c r="L83" s="60">
        <f>SUM(G83:K83)</f>
        <v>0</v>
      </c>
    </row>
    <row r="84" spans="2:12" ht="60" x14ac:dyDescent="0.25">
      <c r="B84" s="57">
        <v>8</v>
      </c>
      <c r="C84" s="59" t="s">
        <v>96</v>
      </c>
      <c r="D84" s="62">
        <f>D78*Arkusz2!K6</f>
        <v>0</v>
      </c>
      <c r="E84" s="72">
        <f>E78*Arkusz2!L6</f>
        <v>0</v>
      </c>
      <c r="F84" s="72">
        <f>F78*Arkusz2!M6</f>
        <v>0</v>
      </c>
      <c r="G84" s="62">
        <f>G78*Arkusz2!N6</f>
        <v>0</v>
      </c>
      <c r="H84" s="72">
        <f>H78*Arkusz2!O6</f>
        <v>0</v>
      </c>
      <c r="I84" s="72">
        <f>I78*Arkusz2!P6</f>
        <v>0</v>
      </c>
      <c r="J84" s="72">
        <f>J78*Arkusz2!Q6</f>
        <v>0</v>
      </c>
      <c r="K84" s="72">
        <f>K78*Arkusz2!R6</f>
        <v>0</v>
      </c>
      <c r="L84" s="60">
        <f>SUM(D84:K84)</f>
        <v>0</v>
      </c>
    </row>
    <row r="85" spans="2:12" ht="72" x14ac:dyDescent="0.25">
      <c r="B85" s="57">
        <v>9</v>
      </c>
      <c r="C85" s="59" t="s">
        <v>97</v>
      </c>
      <c r="D85" s="77"/>
      <c r="E85" s="77"/>
      <c r="F85" s="77"/>
      <c r="G85" s="77"/>
      <c r="H85" s="72">
        <f>H79*Arkusz2!S6</f>
        <v>0</v>
      </c>
      <c r="I85" s="62">
        <f>I79*Arkusz2!S6</f>
        <v>0</v>
      </c>
      <c r="J85" s="78"/>
      <c r="K85" s="72">
        <f>K79*Arkusz2!S6</f>
        <v>0</v>
      </c>
      <c r="L85" s="60">
        <f>H85+I85+K85</f>
        <v>0</v>
      </c>
    </row>
    <row r="86" spans="2:12" ht="108" x14ac:dyDescent="0.25">
      <c r="B86" s="57">
        <v>10</v>
      </c>
      <c r="C86" s="59" t="s">
        <v>98</v>
      </c>
      <c r="D86" s="62">
        <f>D80*Arkusz2!C6</f>
        <v>0</v>
      </c>
      <c r="E86" s="62">
        <f>E80*Arkusz2!D6</f>
        <v>0</v>
      </c>
      <c r="F86" s="62">
        <f>F80*Arkusz2!E6</f>
        <v>0</v>
      </c>
      <c r="G86" s="62">
        <f>G80*Arkusz2!F6</f>
        <v>0</v>
      </c>
      <c r="H86" s="62">
        <f>H80*Arkusz2!G6</f>
        <v>0</v>
      </c>
      <c r="I86" s="62">
        <f>I80*Arkusz2!H6</f>
        <v>0</v>
      </c>
      <c r="J86" s="62">
        <f>J80*Arkusz2!I6</f>
        <v>0</v>
      </c>
      <c r="K86" s="62">
        <f>K80*Arkusz2!J6</f>
        <v>0</v>
      </c>
      <c r="L86" s="60">
        <f>SUM(D86:K86)</f>
        <v>0</v>
      </c>
    </row>
    <row r="87" spans="2:12" ht="72" x14ac:dyDescent="0.25">
      <c r="B87" s="57">
        <v>11</v>
      </c>
      <c r="C87" s="59" t="s">
        <v>99</v>
      </c>
      <c r="D87" s="62">
        <f>D81*Arkusz2!K6</f>
        <v>0</v>
      </c>
      <c r="E87" s="72">
        <f>E81*Arkusz2!L6</f>
        <v>0</v>
      </c>
      <c r="F87" s="72">
        <f>F81*Arkusz2!M6</f>
        <v>0</v>
      </c>
      <c r="G87" s="62">
        <f>G81*Arkusz2!N6</f>
        <v>0</v>
      </c>
      <c r="H87" s="72">
        <f>H81*Arkusz2!O6</f>
        <v>0</v>
      </c>
      <c r="I87" s="72">
        <f>I81*Arkusz2!P6</f>
        <v>0</v>
      </c>
      <c r="J87" s="72">
        <f>J81*Arkusz2!Q6</f>
        <v>0</v>
      </c>
      <c r="K87" s="72">
        <f>K81*Arkusz2!R6</f>
        <v>0</v>
      </c>
      <c r="L87" s="60">
        <f>SUM(D87:K87)</f>
        <v>0</v>
      </c>
    </row>
    <row r="88" spans="2:12" x14ac:dyDescent="0.25">
      <c r="B88" s="57">
        <v>12</v>
      </c>
      <c r="C88" s="59" t="s">
        <v>100</v>
      </c>
      <c r="D88" s="60">
        <f>D82+D84+D86+D87</f>
        <v>0</v>
      </c>
      <c r="E88" s="60">
        <f>E82+E84+E86+E87</f>
        <v>0</v>
      </c>
      <c r="F88" s="60">
        <f>F82+F84+F86+F87</f>
        <v>0</v>
      </c>
      <c r="G88" s="60">
        <f>G83+G84+G86+G87</f>
        <v>0</v>
      </c>
      <c r="H88" s="60">
        <f>H83+H84+H85+H86+H87</f>
        <v>0</v>
      </c>
      <c r="I88" s="60">
        <f>I83+I84+I85+I86+I87</f>
        <v>0</v>
      </c>
      <c r="J88" s="60">
        <f>J83+J84+J86+J87</f>
        <v>0</v>
      </c>
      <c r="K88" s="60">
        <f>K83+K84+K85+K86+K87</f>
        <v>0</v>
      </c>
      <c r="L88" s="60">
        <f>SUM(L82:L87)</f>
        <v>0</v>
      </c>
    </row>
    <row r="89" spans="2:12" ht="24" x14ac:dyDescent="0.25">
      <c r="B89" s="57">
        <v>13</v>
      </c>
      <c r="C89" s="59" t="s">
        <v>101</v>
      </c>
      <c r="D89" s="82"/>
      <c r="E89" s="82"/>
      <c r="F89" s="82"/>
      <c r="G89" s="82"/>
      <c r="H89" s="82"/>
      <c r="I89" s="82"/>
      <c r="J89" s="82"/>
      <c r="K89" s="82"/>
      <c r="L89" s="60">
        <f>ROUNDDOWN(L88*1%,2)</f>
        <v>0</v>
      </c>
    </row>
    <row r="90" spans="2:12" ht="24" x14ac:dyDescent="0.25">
      <c r="B90" s="57">
        <v>14</v>
      </c>
      <c r="C90" s="59" t="s">
        <v>102</v>
      </c>
      <c r="D90" s="82"/>
      <c r="E90" s="82"/>
      <c r="F90" s="82"/>
      <c r="G90" s="82"/>
      <c r="H90" s="82"/>
      <c r="I90" s="82"/>
      <c r="J90" s="82"/>
      <c r="K90" s="82"/>
      <c r="L90" s="60">
        <f>SUM(L88:L89)</f>
        <v>0</v>
      </c>
    </row>
    <row r="91" spans="2:12" x14ac:dyDescent="0.25">
      <c r="B91" s="11"/>
      <c r="C91" s="1"/>
      <c r="D91" s="1"/>
      <c r="E91" s="1"/>
      <c r="F91" s="1"/>
      <c r="G91" s="1"/>
      <c r="H91" s="1"/>
      <c r="I91" s="1"/>
      <c r="J91" s="1"/>
      <c r="K91" s="1"/>
      <c r="L91" s="1"/>
    </row>
    <row r="92" spans="2:12" ht="28.5" customHeight="1" x14ac:dyDescent="0.25">
      <c r="B92" s="14" t="s">
        <v>59</v>
      </c>
      <c r="C92" s="87" t="s">
        <v>103</v>
      </c>
      <c r="D92" s="88"/>
      <c r="E92" s="88"/>
      <c r="F92" s="88"/>
      <c r="G92" s="88"/>
      <c r="H92" s="88"/>
      <c r="I92" s="88"/>
      <c r="J92" s="88"/>
      <c r="K92" s="88"/>
      <c r="L92" s="89"/>
    </row>
    <row r="93" spans="2:12" ht="27.75" customHeight="1" x14ac:dyDescent="0.25">
      <c r="B93" s="14" t="s">
        <v>60</v>
      </c>
      <c r="C93" s="87" t="s">
        <v>104</v>
      </c>
      <c r="D93" s="88"/>
      <c r="E93" s="88"/>
      <c r="F93" s="88"/>
      <c r="G93" s="88"/>
      <c r="H93" s="88"/>
      <c r="I93" s="88"/>
      <c r="J93" s="88"/>
      <c r="K93" s="88"/>
      <c r="L93" s="89"/>
    </row>
    <row r="94" spans="2:12" ht="27.75" customHeight="1" x14ac:dyDescent="0.25">
      <c r="B94" s="14" t="s">
        <v>61</v>
      </c>
      <c r="C94" s="87" t="s">
        <v>105</v>
      </c>
      <c r="D94" s="88"/>
      <c r="E94" s="88"/>
      <c r="F94" s="88"/>
      <c r="G94" s="88"/>
      <c r="H94" s="88"/>
      <c r="I94" s="88"/>
      <c r="J94" s="88"/>
      <c r="K94" s="88"/>
      <c r="L94" s="89"/>
    </row>
    <row r="95" spans="2:12" ht="26.25" customHeight="1" x14ac:dyDescent="0.25">
      <c r="B95" s="14" t="s">
        <v>62</v>
      </c>
      <c r="C95" s="87" t="s">
        <v>106</v>
      </c>
      <c r="D95" s="88"/>
      <c r="E95" s="88"/>
      <c r="F95" s="88"/>
      <c r="G95" s="88"/>
      <c r="H95" s="88"/>
      <c r="I95" s="88"/>
      <c r="J95" s="88"/>
      <c r="K95" s="88"/>
      <c r="L95" s="89"/>
    </row>
    <row r="96" spans="2:12" ht="30" customHeight="1" x14ac:dyDescent="0.25">
      <c r="B96" s="14" t="s">
        <v>63</v>
      </c>
      <c r="C96" s="87" t="s">
        <v>107</v>
      </c>
      <c r="D96" s="88"/>
      <c r="E96" s="88"/>
      <c r="F96" s="88"/>
      <c r="G96" s="88"/>
      <c r="H96" s="88"/>
      <c r="I96" s="88"/>
      <c r="J96" s="88"/>
      <c r="K96" s="88"/>
      <c r="L96" s="89"/>
    </row>
    <row r="97" spans="2:12" x14ac:dyDescent="0.25">
      <c r="B97" s="14"/>
      <c r="C97" s="10"/>
      <c r="D97" s="1"/>
      <c r="E97" s="1"/>
      <c r="F97" s="1"/>
      <c r="G97" s="1"/>
      <c r="H97" s="1"/>
      <c r="I97" s="1"/>
      <c r="J97" s="1"/>
      <c r="K97" s="1"/>
      <c r="L97" s="1"/>
    </row>
    <row r="98" spans="2:12" x14ac:dyDescent="0.25">
      <c r="B98" s="1"/>
      <c r="C98" s="1"/>
      <c r="D98" s="1"/>
      <c r="E98" s="1"/>
      <c r="F98" s="1"/>
      <c r="G98" s="1"/>
      <c r="H98" s="1"/>
      <c r="I98" s="1"/>
      <c r="J98" s="1"/>
      <c r="K98" s="1"/>
      <c r="L98" s="1"/>
    </row>
    <row r="99" spans="2:12" ht="33.75" customHeight="1" x14ac:dyDescent="0.25">
      <c r="B99" s="83" t="s">
        <v>108</v>
      </c>
      <c r="C99" s="83"/>
      <c r="D99" s="83"/>
      <c r="E99" s="83"/>
      <c r="F99" s="83"/>
      <c r="G99" s="83"/>
      <c r="H99" s="83"/>
      <c r="I99" s="83"/>
      <c r="J99" s="83"/>
      <c r="K99" s="83"/>
      <c r="L99" s="1"/>
    </row>
    <row r="100" spans="2:12" x14ac:dyDescent="0.25">
      <c r="B100" s="1"/>
      <c r="C100" s="1"/>
      <c r="D100" s="1"/>
      <c r="E100" s="1"/>
      <c r="F100" s="1"/>
      <c r="G100" s="1"/>
      <c r="H100" s="1"/>
      <c r="I100" s="1"/>
      <c r="J100" s="1"/>
      <c r="K100" s="1"/>
      <c r="L100" s="1"/>
    </row>
    <row r="101" spans="2:12" x14ac:dyDescent="0.25">
      <c r="B101" s="1"/>
      <c r="C101" s="1"/>
      <c r="D101" s="1"/>
      <c r="E101" s="1"/>
      <c r="F101" s="15" t="s">
        <v>109</v>
      </c>
      <c r="G101" s="63">
        <f>SUM(L50,L68,L90)</f>
        <v>0</v>
      </c>
      <c r="H101" s="1" t="s">
        <v>24</v>
      </c>
      <c r="I101" s="1"/>
      <c r="J101" s="1"/>
      <c r="K101" s="1"/>
      <c r="L101" s="1"/>
    </row>
    <row r="102" spans="2:12" x14ac:dyDescent="0.25">
      <c r="B102" s="1"/>
      <c r="C102" s="1"/>
      <c r="D102" s="1"/>
      <c r="E102" s="1"/>
      <c r="F102" s="1"/>
      <c r="G102" s="1"/>
      <c r="H102" s="1"/>
      <c r="I102" s="1"/>
      <c r="J102" s="1"/>
      <c r="K102" s="1"/>
      <c r="L102" s="1"/>
    </row>
    <row r="103" spans="2:12" x14ac:dyDescent="0.25">
      <c r="B103" s="1"/>
      <c r="C103" s="1"/>
      <c r="D103" s="16" t="s">
        <v>25</v>
      </c>
      <c r="E103" s="64"/>
      <c r="F103" s="1"/>
      <c r="G103" s="1"/>
      <c r="H103" s="1"/>
      <c r="I103" s="1"/>
      <c r="J103" s="1"/>
      <c r="K103" s="1"/>
      <c r="L103" s="1"/>
    </row>
    <row r="104" spans="2:12" x14ac:dyDescent="0.25">
      <c r="B104" s="1"/>
      <c r="C104" s="1"/>
      <c r="D104" s="16" t="s">
        <v>26</v>
      </c>
      <c r="E104" s="64"/>
      <c r="F104" s="1"/>
      <c r="G104" s="1"/>
      <c r="H104" s="1"/>
      <c r="I104" s="1"/>
      <c r="J104" s="1"/>
      <c r="K104" s="1"/>
      <c r="L104" s="1"/>
    </row>
    <row r="105" spans="2:12" x14ac:dyDescent="0.25">
      <c r="B105" s="1"/>
      <c r="C105" s="1"/>
      <c r="D105" s="1"/>
      <c r="E105" s="1"/>
      <c r="F105" s="1"/>
      <c r="G105" s="1"/>
      <c r="H105" s="1"/>
      <c r="I105" s="1"/>
      <c r="J105" s="1"/>
      <c r="K105" s="1"/>
      <c r="L105" s="1"/>
    </row>
    <row r="106" spans="2:12" x14ac:dyDescent="0.25">
      <c r="B106" s="1"/>
      <c r="C106" s="1"/>
      <c r="D106" s="1"/>
      <c r="E106" s="1"/>
      <c r="F106" s="1"/>
      <c r="G106" s="1"/>
      <c r="H106" s="1"/>
      <c r="I106" s="1"/>
      <c r="J106" s="1"/>
      <c r="K106" s="1"/>
      <c r="L106" s="1"/>
    </row>
    <row r="107" spans="2:12" x14ac:dyDescent="0.25">
      <c r="B107" s="1"/>
      <c r="C107" s="1"/>
      <c r="D107" s="1"/>
      <c r="E107" s="1"/>
      <c r="F107" s="1"/>
      <c r="G107" s="1"/>
      <c r="H107" s="1"/>
      <c r="I107" s="1"/>
      <c r="J107" s="1"/>
      <c r="K107" s="1"/>
      <c r="L107" s="1"/>
    </row>
    <row r="108" spans="2:12" x14ac:dyDescent="0.25">
      <c r="B108" s="1"/>
      <c r="C108" s="1"/>
      <c r="D108" s="1"/>
      <c r="E108" s="1"/>
      <c r="F108" s="1"/>
      <c r="G108" s="1"/>
      <c r="H108" s="1"/>
      <c r="I108" s="1"/>
      <c r="J108" s="1"/>
      <c r="K108" s="1"/>
      <c r="L108" s="1"/>
    </row>
    <row r="109" spans="2:12" x14ac:dyDescent="0.25">
      <c r="B109" s="1"/>
      <c r="C109" s="17"/>
      <c r="D109" s="1"/>
      <c r="E109" s="1"/>
      <c r="F109" s="1"/>
      <c r="G109" s="1"/>
      <c r="H109" s="1"/>
      <c r="I109" s="1"/>
      <c r="J109" s="1"/>
      <c r="K109" s="1"/>
      <c r="L109" s="1"/>
    </row>
    <row r="110" spans="2:12" x14ac:dyDescent="0.25">
      <c r="B110" s="1"/>
      <c r="C110" s="18" t="s">
        <v>27</v>
      </c>
      <c r="D110" s="1"/>
      <c r="E110" s="1"/>
      <c r="F110" s="1"/>
      <c r="G110" s="1"/>
      <c r="H110" s="1"/>
      <c r="I110" s="1"/>
      <c r="J110" s="1"/>
      <c r="K110" s="1"/>
      <c r="L110" s="1"/>
    </row>
    <row r="111" spans="2:12" x14ac:dyDescent="0.25">
      <c r="B111" s="1"/>
      <c r="C111" s="1"/>
      <c r="D111" s="1"/>
      <c r="E111" s="90" t="s">
        <v>28</v>
      </c>
      <c r="F111" s="90"/>
      <c r="G111" s="90"/>
      <c r="H111" s="1"/>
      <c r="I111" s="1"/>
      <c r="J111" s="1"/>
      <c r="K111" s="1"/>
      <c r="L111" s="1"/>
    </row>
    <row r="112" spans="2:12" ht="49.5" customHeight="1" x14ac:dyDescent="0.25">
      <c r="B112" s="1"/>
      <c r="C112" s="1"/>
      <c r="D112" s="91" t="s">
        <v>110</v>
      </c>
      <c r="E112" s="91"/>
      <c r="F112" s="91"/>
      <c r="G112" s="91"/>
      <c r="H112" s="91"/>
      <c r="I112" s="1"/>
      <c r="J112" s="1"/>
      <c r="K112" s="1"/>
      <c r="L112" s="1"/>
    </row>
    <row r="113" spans="2:12" x14ac:dyDescent="0.25">
      <c r="B113" s="1"/>
      <c r="C113" s="1"/>
      <c r="D113" s="1"/>
      <c r="E113" s="1"/>
      <c r="F113" s="1"/>
      <c r="G113" s="1"/>
      <c r="H113" s="1"/>
      <c r="I113" s="1"/>
      <c r="J113" s="1"/>
      <c r="K113" s="1"/>
      <c r="L113" s="1"/>
    </row>
    <row r="114" spans="2:12" x14ac:dyDescent="0.25">
      <c r="B114" s="1"/>
      <c r="C114" s="1"/>
      <c r="D114" s="1"/>
      <c r="E114" s="1"/>
      <c r="F114" s="1"/>
      <c r="G114" s="1"/>
      <c r="H114" s="1"/>
      <c r="I114" s="1"/>
      <c r="J114" s="1"/>
      <c r="K114" s="1"/>
      <c r="L114" s="1"/>
    </row>
    <row r="115" spans="2:12" x14ac:dyDescent="0.25">
      <c r="B115" s="1"/>
      <c r="C115" s="1"/>
      <c r="D115" s="1"/>
      <c r="E115" s="1"/>
      <c r="F115" s="1"/>
      <c r="G115" s="1"/>
      <c r="H115" s="1"/>
      <c r="I115" s="1"/>
      <c r="J115" s="1"/>
      <c r="K115" s="1"/>
      <c r="L115" s="1"/>
    </row>
    <row r="116" spans="2:12" x14ac:dyDescent="0.25">
      <c r="B116" s="1"/>
      <c r="C116" s="1"/>
      <c r="D116" s="1"/>
      <c r="E116" s="1"/>
      <c r="F116" s="1"/>
      <c r="G116" s="1"/>
      <c r="H116" s="1"/>
      <c r="I116" s="1"/>
      <c r="J116" s="1"/>
      <c r="K116" s="1"/>
      <c r="L116" s="1"/>
    </row>
    <row r="117" spans="2:12" ht="93" customHeight="1" x14ac:dyDescent="0.25">
      <c r="B117" s="1"/>
      <c r="C117" s="85" t="s">
        <v>111</v>
      </c>
      <c r="D117" s="85"/>
      <c r="E117" s="85"/>
      <c r="F117" s="85"/>
      <c r="G117" s="85"/>
      <c r="H117" s="85"/>
      <c r="I117" s="85"/>
      <c r="J117" s="85"/>
      <c r="K117" s="85"/>
      <c r="L117" s="85"/>
    </row>
    <row r="118" spans="2:12" s="74" customFormat="1" x14ac:dyDescent="0.25"/>
    <row r="119" spans="2:12" s="74" customFormat="1" x14ac:dyDescent="0.25"/>
    <row r="120" spans="2:12" s="74" customFormat="1" x14ac:dyDescent="0.25"/>
    <row r="121" spans="2:12" s="74" customFormat="1" x14ac:dyDescent="0.25"/>
    <row r="122" spans="2:12" s="74" customFormat="1" x14ac:dyDescent="0.25"/>
    <row r="123" spans="2:12" s="74" customFormat="1" x14ac:dyDescent="0.25"/>
    <row r="124" spans="2:12" s="74" customFormat="1" x14ac:dyDescent="0.25"/>
    <row r="125" spans="2:12" s="74" customFormat="1" x14ac:dyDescent="0.25"/>
    <row r="126" spans="2:12" s="74" customFormat="1" x14ac:dyDescent="0.25"/>
    <row r="127" spans="2:12" s="74" customFormat="1" x14ac:dyDescent="0.25"/>
    <row r="128" spans="2:12" s="74" customFormat="1" x14ac:dyDescent="0.25"/>
    <row r="129" s="74" customFormat="1" x14ac:dyDescent="0.25"/>
    <row r="130" s="74" customFormat="1" x14ac:dyDescent="0.25"/>
    <row r="131" s="74" customFormat="1" x14ac:dyDescent="0.25"/>
    <row r="132" s="74" customFormat="1" x14ac:dyDescent="0.25"/>
    <row r="133" s="74" customFormat="1" x14ac:dyDescent="0.25"/>
    <row r="134" s="74" customFormat="1" x14ac:dyDescent="0.25"/>
    <row r="135" s="74" customFormat="1" x14ac:dyDescent="0.25"/>
    <row r="136" s="74" customFormat="1" x14ac:dyDescent="0.25"/>
    <row r="137" s="74" customFormat="1" x14ac:dyDescent="0.25"/>
    <row r="138" s="74" customFormat="1" x14ac:dyDescent="0.25"/>
    <row r="139" s="74" customFormat="1" x14ac:dyDescent="0.25"/>
    <row r="140" s="74" customFormat="1" x14ac:dyDescent="0.25"/>
    <row r="141" s="74" customFormat="1" x14ac:dyDescent="0.25"/>
    <row r="142" s="74" customFormat="1" x14ac:dyDescent="0.25"/>
    <row r="143" s="74" customFormat="1" x14ac:dyDescent="0.25"/>
    <row r="144" s="74" customFormat="1" x14ac:dyDescent="0.25"/>
    <row r="145" s="74" customFormat="1" x14ac:dyDescent="0.25"/>
    <row r="146" s="74" customFormat="1" x14ac:dyDescent="0.25"/>
    <row r="147" s="74" customFormat="1" x14ac:dyDescent="0.25"/>
    <row r="148" s="74" customFormat="1" x14ac:dyDescent="0.25"/>
    <row r="149" s="74" customFormat="1" x14ac:dyDescent="0.25"/>
    <row r="150" s="74" customFormat="1" x14ac:dyDescent="0.25"/>
    <row r="151" s="74" customFormat="1" x14ac:dyDescent="0.25"/>
    <row r="152" s="74" customFormat="1" x14ac:dyDescent="0.25"/>
    <row r="153" s="74" customFormat="1" x14ac:dyDescent="0.25"/>
    <row r="154" s="74" customFormat="1" x14ac:dyDescent="0.25"/>
    <row r="155" s="74" customFormat="1" x14ac:dyDescent="0.25"/>
    <row r="156" s="74" customFormat="1" x14ac:dyDescent="0.25"/>
    <row r="157" s="74" customFormat="1" x14ac:dyDescent="0.25"/>
    <row r="158" s="74" customFormat="1" x14ac:dyDescent="0.25"/>
    <row r="159" s="74" customFormat="1" x14ac:dyDescent="0.25"/>
    <row r="160" s="74" customFormat="1" x14ac:dyDescent="0.25"/>
    <row r="161" s="74" customFormat="1" x14ac:dyDescent="0.25"/>
    <row r="162" s="74" customFormat="1" x14ac:dyDescent="0.25"/>
    <row r="163" s="74" customFormat="1" x14ac:dyDescent="0.25"/>
    <row r="164" s="74" customFormat="1" x14ac:dyDescent="0.25"/>
    <row r="165" s="74" customFormat="1" x14ac:dyDescent="0.25"/>
    <row r="166" s="74" customFormat="1" x14ac:dyDescent="0.25"/>
    <row r="167" s="74" customFormat="1" x14ac:dyDescent="0.25"/>
    <row r="168" s="74" customFormat="1" x14ac:dyDescent="0.25"/>
    <row r="169" s="74" customFormat="1" x14ac:dyDescent="0.25"/>
    <row r="170" s="74" customFormat="1" x14ac:dyDescent="0.25"/>
    <row r="171" s="74" customFormat="1" x14ac:dyDescent="0.25"/>
    <row r="172" s="74" customFormat="1" x14ac:dyDescent="0.25"/>
    <row r="173" s="74" customFormat="1" x14ac:dyDescent="0.25"/>
    <row r="174" s="74" customFormat="1" x14ac:dyDescent="0.25"/>
    <row r="175" s="74" customFormat="1" x14ac:dyDescent="0.25"/>
    <row r="176" s="74" customFormat="1" x14ac:dyDescent="0.25"/>
    <row r="177" s="74" customFormat="1" x14ac:dyDescent="0.25"/>
    <row r="178" s="74" customFormat="1" x14ac:dyDescent="0.25"/>
    <row r="179" s="74" customFormat="1" x14ac:dyDescent="0.25"/>
    <row r="180" s="74" customFormat="1" x14ac:dyDescent="0.25"/>
    <row r="181" s="74" customFormat="1" x14ac:dyDescent="0.25"/>
    <row r="182" s="74" customFormat="1" x14ac:dyDescent="0.25"/>
    <row r="183" s="74" customFormat="1" x14ac:dyDescent="0.25"/>
    <row r="184" s="74" customFormat="1" x14ac:dyDescent="0.25"/>
    <row r="185" s="74" customFormat="1" x14ac:dyDescent="0.25"/>
    <row r="186" s="74" customFormat="1" x14ac:dyDescent="0.25"/>
    <row r="187" s="74" customFormat="1" x14ac:dyDescent="0.25"/>
    <row r="188" s="74" customFormat="1" x14ac:dyDescent="0.25"/>
    <row r="189" s="74" customFormat="1" x14ac:dyDescent="0.25"/>
    <row r="190" s="74" customFormat="1" x14ac:dyDescent="0.25"/>
    <row r="191" s="74" customFormat="1" x14ac:dyDescent="0.25"/>
    <row r="192" s="74" customFormat="1" x14ac:dyDescent="0.25"/>
    <row r="193" s="74" customFormat="1" x14ac:dyDescent="0.25"/>
    <row r="194" s="74" customFormat="1" x14ac:dyDescent="0.25"/>
    <row r="195" s="74" customFormat="1" x14ac:dyDescent="0.25"/>
    <row r="196" s="74" customFormat="1" x14ac:dyDescent="0.25"/>
    <row r="197" s="74" customFormat="1" x14ac:dyDescent="0.25"/>
    <row r="198" s="74" customFormat="1" x14ac:dyDescent="0.25"/>
    <row r="199" s="74" customFormat="1" x14ac:dyDescent="0.25"/>
    <row r="200" s="74" customFormat="1" x14ac:dyDescent="0.25"/>
    <row r="201" s="74" customFormat="1" x14ac:dyDescent="0.25"/>
    <row r="202" s="74" customFormat="1" x14ac:dyDescent="0.25"/>
    <row r="203" s="74" customFormat="1" x14ac:dyDescent="0.25"/>
    <row r="204" s="74" customFormat="1" x14ac:dyDescent="0.25"/>
    <row r="205" s="74" customFormat="1" x14ac:dyDescent="0.25"/>
    <row r="206" s="74" customFormat="1" x14ac:dyDescent="0.25"/>
    <row r="207" s="74" customFormat="1" x14ac:dyDescent="0.25"/>
    <row r="208" s="74" customFormat="1" x14ac:dyDescent="0.25"/>
    <row r="209" s="74" customFormat="1" x14ac:dyDescent="0.25"/>
    <row r="210" s="74" customFormat="1" x14ac:dyDescent="0.25"/>
    <row r="211" s="74" customFormat="1" x14ac:dyDescent="0.25"/>
    <row r="212" s="74" customFormat="1" x14ac:dyDescent="0.25"/>
    <row r="213" s="74" customFormat="1" x14ac:dyDescent="0.25"/>
    <row r="214" s="74" customFormat="1" x14ac:dyDescent="0.25"/>
    <row r="215" s="74" customFormat="1" x14ac:dyDescent="0.25"/>
    <row r="216" s="74" customFormat="1" x14ac:dyDescent="0.25"/>
    <row r="217" s="74" customFormat="1" x14ac:dyDescent="0.25"/>
    <row r="218" s="74" customFormat="1" x14ac:dyDescent="0.25"/>
    <row r="219" s="74" customFormat="1" x14ac:dyDescent="0.25"/>
    <row r="220" s="74" customFormat="1" x14ac:dyDescent="0.25"/>
    <row r="221" s="74" customFormat="1" x14ac:dyDescent="0.25"/>
    <row r="222" s="74" customFormat="1" x14ac:dyDescent="0.25"/>
    <row r="223" s="74" customFormat="1" x14ac:dyDescent="0.25"/>
    <row r="224" s="74" customFormat="1" x14ac:dyDescent="0.25"/>
    <row r="225" s="74" customFormat="1" x14ac:dyDescent="0.25"/>
    <row r="226" s="74" customFormat="1" x14ac:dyDescent="0.25"/>
    <row r="227" s="74" customFormat="1" x14ac:dyDescent="0.25"/>
    <row r="228" s="74" customFormat="1" x14ac:dyDescent="0.25"/>
    <row r="229" s="74" customFormat="1" x14ac:dyDescent="0.25"/>
    <row r="230" s="74" customFormat="1" x14ac:dyDescent="0.25"/>
    <row r="231" s="74" customFormat="1" x14ac:dyDescent="0.25"/>
  </sheetData>
  <protectedRanges>
    <protectedRange sqref="B15:B23" name="Rozstęp4"/>
    <protectedRange sqref="F4:J4" name="Rozstęp2"/>
    <protectedRange sqref="F2:L2" name="Rozstęp1"/>
    <protectedRange sqref="B12:F12" name="Rozstęp3"/>
    <protectedRange sqref="D31:G31" name="Rozstęp5"/>
    <protectedRange sqref="K47" name="Rozstęp29_3"/>
    <protectedRange sqref="E47:F47" name="Rozstęp27_4"/>
    <protectedRange sqref="H42:I42 H44:I44 H46:I46" name="Rozstęp19_4"/>
    <protectedRange sqref="J40" name="Rozstęp17_4"/>
    <protectedRange sqref="D39" name="Rozstęp15_4"/>
    <protectedRange sqref="D34:K38" name="Rozstęp9_3"/>
    <protectedRange sqref="G40" name="Rozstęp16_4"/>
    <protectedRange sqref="E41:F41 E43:F43 E45:F45" name="Rozstęp18_4"/>
    <protectedRange sqref="K42 K44 K46" name="Rozstęp20_4"/>
    <protectedRange sqref="H47:I47" name="Rozstęp28_3"/>
    <protectedRange sqref="D66:K66" name="Rozstęp31"/>
    <protectedRange sqref="D65:K65" name="Rozstęp9_4"/>
    <protectedRange sqref="D84:F84" name="Rozstęp39_4"/>
    <protectedRange sqref="D82:F82" name="Rozstęp37_4"/>
    <protectedRange sqref="D77:K81" name="Rozstęp9_8"/>
    <protectedRange sqref="G83:K84" name="Rozstęp38_3"/>
    <protectedRange sqref="G85:H85" name="Rozstęp40_3"/>
    <protectedRange sqref="D86:K87" name="Rozstęp42_3"/>
  </protectedRanges>
  <mergeCells count="43">
    <mergeCell ref="C58:L58"/>
    <mergeCell ref="C92:L92"/>
    <mergeCell ref="C93:L93"/>
    <mergeCell ref="C94:L94"/>
    <mergeCell ref="C95:L95"/>
    <mergeCell ref="H62:K62"/>
    <mergeCell ref="L62:L63"/>
    <mergeCell ref="C70:H70"/>
    <mergeCell ref="B72:L72"/>
    <mergeCell ref="B74:B75"/>
    <mergeCell ref="C74:C75"/>
    <mergeCell ref="D74:G74"/>
    <mergeCell ref="H74:K74"/>
    <mergeCell ref="L74:L75"/>
    <mergeCell ref="B62:B63"/>
    <mergeCell ref="C62:C63"/>
    <mergeCell ref="B9:L9"/>
    <mergeCell ref="C54:L54"/>
    <mergeCell ref="C55:L55"/>
    <mergeCell ref="C56:L56"/>
    <mergeCell ref="C57:L57"/>
    <mergeCell ref="C52:H52"/>
    <mergeCell ref="B24:C24"/>
    <mergeCell ref="B29:L29"/>
    <mergeCell ref="A15:F23"/>
    <mergeCell ref="B12:F12"/>
    <mergeCell ref="B31:B32"/>
    <mergeCell ref="C31:C32"/>
    <mergeCell ref="D31:G31"/>
    <mergeCell ref="H31:K31"/>
    <mergeCell ref="L31:L32"/>
    <mergeCell ref="B2:D2"/>
    <mergeCell ref="F2:L2"/>
    <mergeCell ref="B4:D4"/>
    <mergeCell ref="F4:J4"/>
    <mergeCell ref="B6:D6"/>
    <mergeCell ref="B60:L60"/>
    <mergeCell ref="C117:L117"/>
    <mergeCell ref="D62:G62"/>
    <mergeCell ref="C96:L96"/>
    <mergeCell ref="B99:K99"/>
    <mergeCell ref="E111:G111"/>
    <mergeCell ref="D112:H112"/>
  </mergeCells>
  <dataValidations count="2">
    <dataValidation type="date" operator="greaterThan" allowBlank="1" showInputMessage="1" showErrorMessage="1" sqref="C109" xr:uid="{8256C8AD-31B8-48B4-9D6B-3606260CE366}">
      <formula1>44927</formula1>
    </dataValidation>
    <dataValidation allowBlank="1" showInputMessage="1" showErrorMessage="1" error="Kwota nie może być wyższa od iloczynu liczby uczniów oraz kwoty na ucznia i wskaźnika" sqref="L77:L90 D77:K81 D88:K90" xr:uid="{EE1EB531-B71E-4085-9BC4-DF65ACBC7E28}"/>
  </dataValidations>
  <pageMargins left="0.7" right="0.7" top="0.75" bottom="0.75" header="0.3" footer="0.3"/>
  <pageSetup paperSize="9" scale="52" fitToHeight="0" orientation="landscape"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1</xdr:col>
                    <xdr:colOff>152400</xdr:colOff>
                    <xdr:row>14</xdr:row>
                    <xdr:rowOff>47625</xdr:rowOff>
                  </from>
                  <to>
                    <xdr:col>3</xdr:col>
                    <xdr:colOff>219075</xdr:colOff>
                    <xdr:row>14</xdr:row>
                    <xdr:rowOff>295275</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1</xdr:col>
                    <xdr:colOff>152400</xdr:colOff>
                    <xdr:row>15</xdr:row>
                    <xdr:rowOff>28575</xdr:rowOff>
                  </from>
                  <to>
                    <xdr:col>2</xdr:col>
                    <xdr:colOff>3886200</xdr:colOff>
                    <xdr:row>15</xdr:row>
                    <xdr:rowOff>314325</xdr:rowOff>
                  </to>
                </anchor>
              </controlPr>
            </control>
          </mc:Choice>
        </mc:AlternateContent>
        <mc:AlternateContent xmlns:mc="http://schemas.openxmlformats.org/markup-compatibility/2006">
          <mc:Choice Requires="x14">
            <control shapeId="1029" r:id="rId6" name="Option Button 5">
              <controlPr defaultSize="0" autoFill="0" autoLine="0" autoPict="0">
                <anchor moveWithCells="1">
                  <from>
                    <xdr:col>1</xdr:col>
                    <xdr:colOff>152400</xdr:colOff>
                    <xdr:row>16</xdr:row>
                    <xdr:rowOff>47625</xdr:rowOff>
                  </from>
                  <to>
                    <xdr:col>2</xdr:col>
                    <xdr:colOff>1914525</xdr:colOff>
                    <xdr:row>16</xdr:row>
                    <xdr:rowOff>314325</xdr:rowOff>
                  </to>
                </anchor>
              </controlPr>
            </control>
          </mc:Choice>
        </mc:AlternateContent>
        <mc:AlternateContent xmlns:mc="http://schemas.openxmlformats.org/markup-compatibility/2006">
          <mc:Choice Requires="x14">
            <control shapeId="1030" r:id="rId7" name="Option Button 6">
              <controlPr defaultSize="0" autoFill="0" autoLine="0" autoPict="0">
                <anchor moveWithCells="1">
                  <from>
                    <xdr:col>1</xdr:col>
                    <xdr:colOff>152400</xdr:colOff>
                    <xdr:row>17</xdr:row>
                    <xdr:rowOff>38100</xdr:rowOff>
                  </from>
                  <to>
                    <xdr:col>2</xdr:col>
                    <xdr:colOff>2971800</xdr:colOff>
                    <xdr:row>18</xdr:row>
                    <xdr:rowOff>19050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xdr:col>
                    <xdr:colOff>152400</xdr:colOff>
                    <xdr:row>18</xdr:row>
                    <xdr:rowOff>9525</xdr:rowOff>
                  </from>
                  <to>
                    <xdr:col>4</xdr:col>
                    <xdr:colOff>876300</xdr:colOff>
                    <xdr:row>18</xdr:row>
                    <xdr:rowOff>314325</xdr:rowOff>
                  </to>
                </anchor>
              </controlPr>
            </control>
          </mc:Choice>
        </mc:AlternateContent>
        <mc:AlternateContent xmlns:mc="http://schemas.openxmlformats.org/markup-compatibility/2006">
          <mc:Choice Requires="x14">
            <control shapeId="1033" r:id="rId9" name="Option Button 9">
              <controlPr defaultSize="0" autoFill="0" autoLine="0" autoPict="0">
                <anchor moveWithCells="1">
                  <from>
                    <xdr:col>1</xdr:col>
                    <xdr:colOff>142875</xdr:colOff>
                    <xdr:row>18</xdr:row>
                    <xdr:rowOff>295275</xdr:rowOff>
                  </from>
                  <to>
                    <xdr:col>4</xdr:col>
                    <xdr:colOff>76200</xdr:colOff>
                    <xdr:row>19</xdr:row>
                    <xdr:rowOff>371475</xdr:rowOff>
                  </to>
                </anchor>
              </controlPr>
            </control>
          </mc:Choice>
        </mc:AlternateContent>
        <mc:AlternateContent xmlns:mc="http://schemas.openxmlformats.org/markup-compatibility/2006">
          <mc:Choice Requires="x14">
            <control shapeId="1034" r:id="rId10" name="Option Button 10">
              <controlPr defaultSize="0" autoFill="0" autoLine="0" autoPict="0">
                <anchor moveWithCells="1">
                  <from>
                    <xdr:col>1</xdr:col>
                    <xdr:colOff>142875</xdr:colOff>
                    <xdr:row>19</xdr:row>
                    <xdr:rowOff>361950</xdr:rowOff>
                  </from>
                  <to>
                    <xdr:col>3</xdr:col>
                    <xdr:colOff>247650</xdr:colOff>
                    <xdr:row>20</xdr:row>
                    <xdr:rowOff>180975</xdr:rowOff>
                  </to>
                </anchor>
              </controlPr>
            </control>
          </mc:Choice>
        </mc:AlternateContent>
        <mc:AlternateContent xmlns:mc="http://schemas.openxmlformats.org/markup-compatibility/2006">
          <mc:Choice Requires="x14">
            <control shapeId="1035" r:id="rId11" name="Option Button 11">
              <controlPr defaultSize="0" autoFill="0" autoLine="0" autoPict="0">
                <anchor moveWithCells="1">
                  <from>
                    <xdr:col>1</xdr:col>
                    <xdr:colOff>142875</xdr:colOff>
                    <xdr:row>20</xdr:row>
                    <xdr:rowOff>180975</xdr:rowOff>
                  </from>
                  <to>
                    <xdr:col>3</xdr:col>
                    <xdr:colOff>238125</xdr:colOff>
                    <xdr:row>21</xdr:row>
                    <xdr:rowOff>171450</xdr:rowOff>
                  </to>
                </anchor>
              </controlPr>
            </control>
          </mc:Choice>
        </mc:AlternateContent>
        <mc:AlternateContent xmlns:mc="http://schemas.openxmlformats.org/markup-compatibility/2006">
          <mc:Choice Requires="x14">
            <control shapeId="1036" r:id="rId12" name="Option Button 12">
              <controlPr defaultSize="0" autoFill="0" autoLine="0" autoPict="0">
                <anchor moveWithCells="1">
                  <from>
                    <xdr:col>1</xdr:col>
                    <xdr:colOff>133350</xdr:colOff>
                    <xdr:row>21</xdr:row>
                    <xdr:rowOff>171450</xdr:rowOff>
                  </from>
                  <to>
                    <xdr:col>3</xdr:col>
                    <xdr:colOff>219075</xdr:colOff>
                    <xdr:row>22</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errorTitle="Uwaga" error="Należy wybrać właściwy z listy rozwijanej" promptTitle="Uwaga" prompt="Należy wybrać właściwy wiersz z listy rozwijanej" xr:uid="{C8B2F191-3809-4B57-BB04-75A5EE8E4CC5}">
          <x14:formula1>
            <xm:f>Arkusz2!$B$1:$B$2</xm:f>
          </x14:formula1>
          <xm:sqref>D74:G74 D62:G62 D31:G31</xm:sqref>
        </x14:dataValidation>
        <x14:dataValidation type="list" allowBlank="1" showInputMessage="1" showErrorMessage="1" errorTitle="Uwaga" error="Wpisz właściwe lub wybierz z listy" promptTitle="Uwaga" prompt="Wybierz z listy rozwijanej" xr:uid="{3D9B0B50-EF32-48A9-AE4E-4D1038EEF2D7}">
          <x14:formula1>
            <xm:f>Arkusz2!$A$1:$A$2</xm:f>
          </x14:formula1>
          <xm:sqref>B12:F12</xm:sqref>
        </x14:dataValidation>
        <x14:dataValidation type="custom" allowBlank="1" showInputMessage="1" showErrorMessage="1" error="Kwota nie może być wyższa od iloczynu liczby uczniów oraz kwoty na ucznia i wskaźnika" xr:uid="{96C157F3-EB64-41B6-B6E0-F397F81DAAEF}">
          <x14:formula1>
            <xm:f>D39&lt;=Arkusz2!C35</xm:f>
          </x14:formula1>
          <xm:sqref>D39:K47</xm:sqref>
        </x14:dataValidation>
        <x14:dataValidation type="custom" allowBlank="1" showInputMessage="1" showErrorMessage="1" error="Kwota nie może być wyższa od iloczynu liczby uczniów oraz kwoty na ucznia i wskaźnika" xr:uid="{B6C35C32-D1BF-4878-85E1-67F2F3F3D4EE}">
          <x14:formula1>
            <xm:f>D66&lt;=Arkusz2!C46</xm:f>
          </x14:formula1>
          <xm:sqref>D66:K66</xm:sqref>
        </x14:dataValidation>
        <x14:dataValidation type="custom" allowBlank="1" showInputMessage="1" showErrorMessage="1" error="Kwota nie może być wyższa od iloczynu liczby uczniów oraz kwoty na ucznia i wskaźnika" xr:uid="{1F551956-E605-4887-9F1F-ED2C95E105ED}">
          <x14:formula1>
            <xm:f>D82&lt;=Arkusz2!C53</xm:f>
          </x14:formula1>
          <xm:sqref>D82:K87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9"/>
  <sheetViews>
    <sheetView workbookViewId="0">
      <selection activeCell="C6" sqref="C6"/>
    </sheetView>
  </sheetViews>
  <sheetFormatPr defaultRowHeight="15" x14ac:dyDescent="0.25"/>
  <cols>
    <col min="1" max="1" width="31.5703125" style="19" customWidth="1"/>
    <col min="2" max="2" width="35.42578125" style="19" customWidth="1"/>
    <col min="3" max="10" width="10" style="19" customWidth="1"/>
    <col min="11" max="16384" width="9.140625" style="19"/>
  </cols>
  <sheetData>
    <row r="1" spans="1:19" x14ac:dyDescent="0.25">
      <c r="A1" s="19" t="s">
        <v>29</v>
      </c>
      <c r="B1" s="19" t="s">
        <v>49</v>
      </c>
    </row>
    <row r="2" spans="1:19" x14ac:dyDescent="0.25">
      <c r="A2" s="19" t="s">
        <v>30</v>
      </c>
      <c r="B2" s="19" t="s">
        <v>50</v>
      </c>
      <c r="I2" s="19">
        <v>1</v>
      </c>
    </row>
    <row r="4" spans="1:19" x14ac:dyDescent="0.25">
      <c r="C4" s="19" t="str">
        <f>ADDRESS(ROW(C6),COLUMN(C6))</f>
        <v>$C$6</v>
      </c>
      <c r="D4" s="19" t="str">
        <f t="shared" ref="D4:S4" si="0">ADDRESS(ROW(D6),COLUMN(D6))</f>
        <v>$D$6</v>
      </c>
      <c r="E4" s="19" t="str">
        <f t="shared" si="0"/>
        <v>$E$6</v>
      </c>
      <c r="F4" s="19" t="str">
        <f t="shared" si="0"/>
        <v>$F$6</v>
      </c>
      <c r="G4" s="19" t="str">
        <f t="shared" si="0"/>
        <v>$G$6</v>
      </c>
      <c r="H4" s="19" t="str">
        <f t="shared" si="0"/>
        <v>$H$6</v>
      </c>
      <c r="I4" s="19" t="str">
        <f t="shared" si="0"/>
        <v>$I$6</v>
      </c>
      <c r="J4" s="19" t="str">
        <f t="shared" si="0"/>
        <v>$J$6</v>
      </c>
      <c r="K4" s="19" t="str">
        <f t="shared" si="0"/>
        <v>$K$6</v>
      </c>
      <c r="L4" s="19" t="str">
        <f t="shared" si="0"/>
        <v>$L$6</v>
      </c>
      <c r="M4" s="19" t="str">
        <f t="shared" si="0"/>
        <v>$M$6</v>
      </c>
      <c r="N4" s="19" t="str">
        <f t="shared" si="0"/>
        <v>$N$6</v>
      </c>
      <c r="O4" s="19" t="str">
        <f t="shared" si="0"/>
        <v>$O$6</v>
      </c>
      <c r="P4" s="19" t="str">
        <f t="shared" si="0"/>
        <v>$P$6</v>
      </c>
      <c r="Q4" s="19" t="str">
        <f t="shared" si="0"/>
        <v>$Q$6</v>
      </c>
      <c r="R4" s="19" t="str">
        <f t="shared" si="0"/>
        <v>$R$6</v>
      </c>
      <c r="S4" s="19" t="str">
        <f t="shared" si="0"/>
        <v>$S$6</v>
      </c>
    </row>
    <row r="5" spans="1:19" x14ac:dyDescent="0.25">
      <c r="A5" s="24"/>
      <c r="B5" s="20" t="s">
        <v>31</v>
      </c>
      <c r="C5" s="21">
        <v>98.01</v>
      </c>
      <c r="D5" s="21">
        <v>98.01</v>
      </c>
      <c r="E5" s="21">
        <v>98.01</v>
      </c>
      <c r="F5" s="21">
        <v>183.15</v>
      </c>
      <c r="G5" s="21">
        <v>235.62</v>
      </c>
      <c r="H5" s="21">
        <v>235.62</v>
      </c>
      <c r="I5" s="21">
        <v>326.7</v>
      </c>
      <c r="J5" s="21">
        <v>326.7</v>
      </c>
      <c r="K5" s="22">
        <v>54.45</v>
      </c>
      <c r="L5" s="22">
        <v>54.45</v>
      </c>
      <c r="M5" s="22">
        <v>54.45</v>
      </c>
      <c r="N5" s="22">
        <v>27.23</v>
      </c>
      <c r="O5" s="22">
        <v>27.23</v>
      </c>
      <c r="P5" s="22">
        <v>27.23</v>
      </c>
      <c r="Q5" s="22">
        <v>27.23</v>
      </c>
      <c r="R5" s="22">
        <v>27.23</v>
      </c>
      <c r="S5" s="23">
        <v>24.75</v>
      </c>
    </row>
    <row r="6" spans="1:19" x14ac:dyDescent="0.25">
      <c r="A6" s="24"/>
      <c r="B6" s="20" t="s">
        <v>48</v>
      </c>
      <c r="C6" s="21">
        <f>INDEX(C18:C26,$I$2)</f>
        <v>274.43</v>
      </c>
      <c r="D6" s="56">
        <f t="shared" ref="D6:S6" si="1">INDEX(D18:D26,$I$2)</f>
        <v>274.43</v>
      </c>
      <c r="E6" s="56">
        <f t="shared" si="1"/>
        <v>274.43</v>
      </c>
      <c r="F6" s="56">
        <f t="shared" si="1"/>
        <v>384.62</v>
      </c>
      <c r="G6" s="56">
        <f t="shared" si="1"/>
        <v>494.8</v>
      </c>
      <c r="H6" s="56">
        <f t="shared" si="1"/>
        <v>494.8</v>
      </c>
      <c r="I6" s="56">
        <f t="shared" si="1"/>
        <v>686.07</v>
      </c>
      <c r="J6" s="56">
        <f t="shared" si="1"/>
        <v>686.07</v>
      </c>
      <c r="K6" s="22">
        <f t="shared" si="1"/>
        <v>136.13</v>
      </c>
      <c r="L6" s="55">
        <f t="shared" si="1"/>
        <v>136.13</v>
      </c>
      <c r="M6" s="55">
        <f t="shared" si="1"/>
        <v>136.13</v>
      </c>
      <c r="N6" s="55">
        <f t="shared" si="1"/>
        <v>68.08</v>
      </c>
      <c r="O6" s="55">
        <f t="shared" si="1"/>
        <v>68.08</v>
      </c>
      <c r="P6" s="55">
        <f t="shared" si="1"/>
        <v>68.08</v>
      </c>
      <c r="Q6" s="55">
        <f t="shared" si="1"/>
        <v>68.08</v>
      </c>
      <c r="R6" s="55">
        <f t="shared" si="1"/>
        <v>68.08</v>
      </c>
      <c r="S6" s="23">
        <f t="shared" si="1"/>
        <v>51.98</v>
      </c>
    </row>
    <row r="7" spans="1:19" ht="36" x14ac:dyDescent="0.25">
      <c r="A7" s="24"/>
      <c r="B7" s="20"/>
      <c r="C7" s="25" t="s">
        <v>8</v>
      </c>
      <c r="D7" s="26" t="s">
        <v>9</v>
      </c>
      <c r="E7" s="26" t="s">
        <v>10</v>
      </c>
      <c r="F7" s="26" t="s">
        <v>11</v>
      </c>
      <c r="G7" s="26" t="s">
        <v>12</v>
      </c>
      <c r="H7" s="26" t="s">
        <v>13</v>
      </c>
      <c r="I7" s="26" t="s">
        <v>14</v>
      </c>
      <c r="J7" s="26" t="s">
        <v>32</v>
      </c>
      <c r="K7" s="27" t="s">
        <v>8</v>
      </c>
      <c r="L7" s="28" t="s">
        <v>9</v>
      </c>
      <c r="M7" s="28" t="s">
        <v>10</v>
      </c>
      <c r="N7" s="28" t="s">
        <v>11</v>
      </c>
      <c r="O7" s="28" t="s">
        <v>12</v>
      </c>
      <c r="P7" s="28" t="s">
        <v>13</v>
      </c>
      <c r="Q7" s="28" t="s">
        <v>14</v>
      </c>
      <c r="R7" s="28" t="s">
        <v>32</v>
      </c>
      <c r="S7" s="29" t="s">
        <v>33</v>
      </c>
    </row>
    <row r="8" spans="1:19" ht="15.75" thickBot="1" x14ac:dyDescent="0.3">
      <c r="A8" s="24"/>
      <c r="B8" s="20"/>
      <c r="C8" s="30" t="s">
        <v>34</v>
      </c>
      <c r="D8" s="30" t="s">
        <v>34</v>
      </c>
      <c r="E8" s="30" t="s">
        <v>34</v>
      </c>
      <c r="F8" s="30" t="s">
        <v>34</v>
      </c>
      <c r="G8" s="30" t="s">
        <v>34</v>
      </c>
      <c r="H8" s="30" t="s">
        <v>34</v>
      </c>
      <c r="I8" s="30" t="s">
        <v>34</v>
      </c>
      <c r="J8" s="30" t="s">
        <v>34</v>
      </c>
      <c r="K8" s="31" t="s">
        <v>35</v>
      </c>
      <c r="L8" s="31" t="s">
        <v>35</v>
      </c>
      <c r="M8" s="31" t="s">
        <v>35</v>
      </c>
      <c r="N8" s="31" t="s">
        <v>35</v>
      </c>
      <c r="O8" s="31" t="s">
        <v>35</v>
      </c>
      <c r="P8" s="31" t="s">
        <v>35</v>
      </c>
      <c r="Q8" s="31" t="s">
        <v>35</v>
      </c>
      <c r="R8" s="31" t="s">
        <v>35</v>
      </c>
      <c r="S8" s="32" t="s">
        <v>36</v>
      </c>
    </row>
    <row r="9" spans="1:19" x14ac:dyDescent="0.25">
      <c r="A9" s="110" t="s">
        <v>37</v>
      </c>
      <c r="B9" s="33" t="s">
        <v>38</v>
      </c>
      <c r="C9" s="34">
        <v>2.8</v>
      </c>
      <c r="D9" s="34">
        <v>2.8</v>
      </c>
      <c r="E9" s="34">
        <v>2.8</v>
      </c>
      <c r="F9" s="34">
        <v>2.1</v>
      </c>
      <c r="G9" s="34">
        <v>2.1</v>
      </c>
      <c r="H9" s="34">
        <v>2.1</v>
      </c>
      <c r="I9" s="34">
        <v>2.1</v>
      </c>
      <c r="J9" s="34">
        <v>2.1</v>
      </c>
      <c r="K9" s="35">
        <v>2.5</v>
      </c>
      <c r="L9" s="35">
        <v>2.5</v>
      </c>
      <c r="M9" s="35">
        <v>2.5</v>
      </c>
      <c r="N9" s="35">
        <v>2.5</v>
      </c>
      <c r="O9" s="35">
        <v>2.5</v>
      </c>
      <c r="P9" s="35">
        <v>2.5</v>
      </c>
      <c r="Q9" s="35">
        <v>2.5</v>
      </c>
      <c r="R9" s="35">
        <v>2.5</v>
      </c>
      <c r="S9" s="36">
        <v>2.1</v>
      </c>
    </row>
    <row r="10" spans="1:19" x14ac:dyDescent="0.25">
      <c r="A10" s="110"/>
      <c r="B10" s="37" t="s">
        <v>39</v>
      </c>
      <c r="C10" s="38">
        <v>2</v>
      </c>
      <c r="D10" s="38">
        <v>2</v>
      </c>
      <c r="E10" s="38">
        <v>2</v>
      </c>
      <c r="F10" s="38">
        <v>2</v>
      </c>
      <c r="G10" s="38">
        <v>2</v>
      </c>
      <c r="H10" s="38">
        <v>2</v>
      </c>
      <c r="I10" s="38">
        <v>2</v>
      </c>
      <c r="J10" s="38">
        <v>2</v>
      </c>
      <c r="K10" s="39">
        <v>2.8</v>
      </c>
      <c r="L10" s="39">
        <v>2.8</v>
      </c>
      <c r="M10" s="39">
        <v>2.8</v>
      </c>
      <c r="N10" s="39">
        <v>2.8</v>
      </c>
      <c r="O10" s="39">
        <v>2.8</v>
      </c>
      <c r="P10" s="39">
        <v>2.8</v>
      </c>
      <c r="Q10" s="39">
        <v>2.8</v>
      </c>
      <c r="R10" s="39">
        <v>2.8</v>
      </c>
      <c r="S10" s="40">
        <v>1</v>
      </c>
    </row>
    <row r="11" spans="1:19" x14ac:dyDescent="0.25">
      <c r="A11" s="110"/>
      <c r="B11" s="37" t="s">
        <v>40</v>
      </c>
      <c r="C11" s="38">
        <v>2.8</v>
      </c>
      <c r="D11" s="38">
        <v>2.8</v>
      </c>
      <c r="E11" s="38">
        <v>2.8</v>
      </c>
      <c r="F11" s="38">
        <v>2.1</v>
      </c>
      <c r="G11" s="38">
        <v>2.1</v>
      </c>
      <c r="H11" s="38">
        <v>2.1</v>
      </c>
      <c r="I11" s="38">
        <v>2.1</v>
      </c>
      <c r="J11" s="38">
        <v>2.1</v>
      </c>
      <c r="K11" s="39">
        <v>2.8</v>
      </c>
      <c r="L11" s="39">
        <v>2.8</v>
      </c>
      <c r="M11" s="39">
        <v>2.8</v>
      </c>
      <c r="N11" s="39">
        <v>2.8</v>
      </c>
      <c r="O11" s="39">
        <v>2.8</v>
      </c>
      <c r="P11" s="39">
        <v>2.8</v>
      </c>
      <c r="Q11" s="39">
        <v>2.8</v>
      </c>
      <c r="R11" s="39">
        <v>2.8</v>
      </c>
      <c r="S11" s="40">
        <v>2.1</v>
      </c>
    </row>
    <row r="12" spans="1:19" x14ac:dyDescent="0.25">
      <c r="A12" s="110"/>
      <c r="B12" s="37" t="s">
        <v>41</v>
      </c>
      <c r="C12" s="38">
        <v>2.8</v>
      </c>
      <c r="D12" s="38">
        <v>2.8</v>
      </c>
      <c r="E12" s="38">
        <v>2.8</v>
      </c>
      <c r="F12" s="38">
        <v>2.1</v>
      </c>
      <c r="G12" s="38">
        <v>2.1</v>
      </c>
      <c r="H12" s="38">
        <v>2.1</v>
      </c>
      <c r="I12" s="38">
        <v>2.1</v>
      </c>
      <c r="J12" s="38">
        <v>2.1</v>
      </c>
      <c r="K12" s="39">
        <v>2.5</v>
      </c>
      <c r="L12" s="39">
        <v>2.5</v>
      </c>
      <c r="M12" s="39">
        <v>2.5</v>
      </c>
      <c r="N12" s="39">
        <v>2.5</v>
      </c>
      <c r="O12" s="39">
        <v>2.5</v>
      </c>
      <c r="P12" s="39">
        <v>2.5</v>
      </c>
      <c r="Q12" s="39">
        <v>2.5</v>
      </c>
      <c r="R12" s="39">
        <v>2.5</v>
      </c>
      <c r="S12" s="40">
        <v>2.1</v>
      </c>
    </row>
    <row r="13" spans="1:19" x14ac:dyDescent="0.25">
      <c r="A13" s="110"/>
      <c r="B13" s="37" t="s">
        <v>42</v>
      </c>
      <c r="C13" s="38">
        <v>2.8</v>
      </c>
      <c r="D13" s="38">
        <v>2.8</v>
      </c>
      <c r="E13" s="38">
        <v>2.8</v>
      </c>
      <c r="F13" s="38">
        <v>2.1</v>
      </c>
      <c r="G13" s="38">
        <v>2.1</v>
      </c>
      <c r="H13" s="38">
        <v>2.1</v>
      </c>
      <c r="I13" s="38">
        <v>2.1</v>
      </c>
      <c r="J13" s="38">
        <v>2.1</v>
      </c>
      <c r="K13" s="39">
        <v>2.6</v>
      </c>
      <c r="L13" s="39">
        <v>2.6</v>
      </c>
      <c r="M13" s="39">
        <v>2.6</v>
      </c>
      <c r="N13" s="39">
        <v>2.6</v>
      </c>
      <c r="O13" s="39">
        <v>2.6</v>
      </c>
      <c r="P13" s="39">
        <v>2.6</v>
      </c>
      <c r="Q13" s="39">
        <v>2.6</v>
      </c>
      <c r="R13" s="39">
        <v>2.6</v>
      </c>
      <c r="S13" s="40">
        <v>2.1</v>
      </c>
    </row>
    <row r="14" spans="1:19" x14ac:dyDescent="0.25">
      <c r="A14" s="110"/>
      <c r="B14" s="37" t="s">
        <v>43</v>
      </c>
      <c r="C14" s="38">
        <v>2.1</v>
      </c>
      <c r="D14" s="38">
        <v>2.1</v>
      </c>
      <c r="E14" s="38">
        <v>2.1</v>
      </c>
      <c r="F14" s="38">
        <v>2.1</v>
      </c>
      <c r="G14" s="38">
        <v>2.1</v>
      </c>
      <c r="H14" s="38">
        <v>2.1</v>
      </c>
      <c r="I14" s="38">
        <v>2.1</v>
      </c>
      <c r="J14" s="38">
        <v>2.1</v>
      </c>
      <c r="K14" s="39">
        <v>2.5</v>
      </c>
      <c r="L14" s="39">
        <v>2.5</v>
      </c>
      <c r="M14" s="39">
        <v>2.5</v>
      </c>
      <c r="N14" s="39">
        <v>2.5</v>
      </c>
      <c r="O14" s="39">
        <v>2.5</v>
      </c>
      <c r="P14" s="39">
        <v>2.5</v>
      </c>
      <c r="Q14" s="39">
        <v>2.5</v>
      </c>
      <c r="R14" s="39">
        <v>2.5</v>
      </c>
      <c r="S14" s="40">
        <v>2.1</v>
      </c>
    </row>
    <row r="15" spans="1:19" x14ac:dyDescent="0.25">
      <c r="A15" s="110"/>
      <c r="B15" s="37" t="s">
        <v>44</v>
      </c>
      <c r="C15" s="38">
        <v>8</v>
      </c>
      <c r="D15" s="38">
        <v>8</v>
      </c>
      <c r="E15" s="38">
        <v>8</v>
      </c>
      <c r="F15" s="38">
        <v>8</v>
      </c>
      <c r="G15" s="38">
        <v>8</v>
      </c>
      <c r="H15" s="38">
        <v>8</v>
      </c>
      <c r="I15" s="38">
        <v>8</v>
      </c>
      <c r="J15" s="38">
        <v>8</v>
      </c>
      <c r="K15" s="39">
        <v>8</v>
      </c>
      <c r="L15" s="39">
        <v>8</v>
      </c>
      <c r="M15" s="39">
        <v>8</v>
      </c>
      <c r="N15" s="39">
        <v>8</v>
      </c>
      <c r="O15" s="39">
        <v>8</v>
      </c>
      <c r="P15" s="39">
        <v>8</v>
      </c>
      <c r="Q15" s="39">
        <v>8</v>
      </c>
      <c r="R15" s="39">
        <v>8</v>
      </c>
      <c r="S15" s="40">
        <v>8</v>
      </c>
    </row>
    <row r="16" spans="1:19" x14ac:dyDescent="0.25">
      <c r="A16" s="110"/>
      <c r="B16" s="37" t="s">
        <v>45</v>
      </c>
      <c r="C16" s="38">
        <v>2.6</v>
      </c>
      <c r="D16" s="38">
        <v>2.6</v>
      </c>
      <c r="E16" s="38">
        <v>2.6</v>
      </c>
      <c r="F16" s="38">
        <v>2.6</v>
      </c>
      <c r="G16" s="38">
        <v>2.6</v>
      </c>
      <c r="H16" s="38">
        <v>2.6</v>
      </c>
      <c r="I16" s="38">
        <v>2.6</v>
      </c>
      <c r="J16" s="38">
        <v>2.6</v>
      </c>
      <c r="K16" s="39">
        <v>2.8</v>
      </c>
      <c r="L16" s="39">
        <v>2.8</v>
      </c>
      <c r="M16" s="39">
        <v>2.8</v>
      </c>
      <c r="N16" s="39">
        <v>2.8</v>
      </c>
      <c r="O16" s="39">
        <v>2.8</v>
      </c>
      <c r="P16" s="39">
        <v>2.8</v>
      </c>
      <c r="Q16" s="39">
        <v>2.8</v>
      </c>
      <c r="R16" s="39">
        <v>2.8</v>
      </c>
      <c r="S16" s="40">
        <v>2.6</v>
      </c>
    </row>
    <row r="17" spans="1:19" ht="15.75" thickBot="1" x14ac:dyDescent="0.3">
      <c r="A17" s="110"/>
      <c r="B17" s="41" t="s">
        <v>46</v>
      </c>
      <c r="C17" s="42">
        <v>20</v>
      </c>
      <c r="D17" s="42">
        <v>20</v>
      </c>
      <c r="E17" s="42">
        <v>20</v>
      </c>
      <c r="F17" s="42">
        <v>20</v>
      </c>
      <c r="G17" s="42">
        <v>20</v>
      </c>
      <c r="H17" s="42">
        <v>20</v>
      </c>
      <c r="I17" s="42">
        <v>20</v>
      </c>
      <c r="J17" s="42">
        <v>20</v>
      </c>
      <c r="K17" s="43">
        <v>20</v>
      </c>
      <c r="L17" s="43">
        <v>20</v>
      </c>
      <c r="M17" s="43">
        <v>20</v>
      </c>
      <c r="N17" s="43">
        <v>20</v>
      </c>
      <c r="O17" s="43">
        <v>20</v>
      </c>
      <c r="P17" s="43">
        <v>20</v>
      </c>
      <c r="Q17" s="43">
        <v>20</v>
      </c>
      <c r="R17" s="43">
        <v>20</v>
      </c>
      <c r="S17" s="44">
        <v>20</v>
      </c>
    </row>
    <row r="18" spans="1:19" x14ac:dyDescent="0.25">
      <c r="A18" s="110" t="s">
        <v>47</v>
      </c>
      <c r="B18" s="45" t="s">
        <v>38</v>
      </c>
      <c r="C18" s="46">
        <f>ROUND(C$5*C9,2)</f>
        <v>274.43</v>
      </c>
      <c r="D18" s="46">
        <f t="shared" ref="D18:S26" si="2">ROUND(D$5*D9,2)</f>
        <v>274.43</v>
      </c>
      <c r="E18" s="46">
        <f t="shared" si="2"/>
        <v>274.43</v>
      </c>
      <c r="F18" s="46">
        <f t="shared" si="2"/>
        <v>384.62</v>
      </c>
      <c r="G18" s="46">
        <f t="shared" si="2"/>
        <v>494.8</v>
      </c>
      <c r="H18" s="46">
        <f t="shared" si="2"/>
        <v>494.8</v>
      </c>
      <c r="I18" s="46">
        <f t="shared" si="2"/>
        <v>686.07</v>
      </c>
      <c r="J18" s="46">
        <f t="shared" si="2"/>
        <v>686.07</v>
      </c>
      <c r="K18" s="47">
        <f t="shared" si="2"/>
        <v>136.13</v>
      </c>
      <c r="L18" s="47">
        <f t="shared" si="2"/>
        <v>136.13</v>
      </c>
      <c r="M18" s="47">
        <f t="shared" si="2"/>
        <v>136.13</v>
      </c>
      <c r="N18" s="47">
        <f t="shared" si="2"/>
        <v>68.08</v>
      </c>
      <c r="O18" s="47">
        <f t="shared" si="2"/>
        <v>68.08</v>
      </c>
      <c r="P18" s="47">
        <f t="shared" si="2"/>
        <v>68.08</v>
      </c>
      <c r="Q18" s="47">
        <f t="shared" si="2"/>
        <v>68.08</v>
      </c>
      <c r="R18" s="47">
        <f t="shared" si="2"/>
        <v>68.08</v>
      </c>
      <c r="S18" s="48">
        <f t="shared" si="2"/>
        <v>51.98</v>
      </c>
    </row>
    <row r="19" spans="1:19" x14ac:dyDescent="0.25">
      <c r="A19" s="110"/>
      <c r="B19" s="49" t="s">
        <v>39</v>
      </c>
      <c r="C19" s="21">
        <f t="shared" ref="C19:R26" si="3">ROUND(C$5*C10,2)</f>
        <v>196.02</v>
      </c>
      <c r="D19" s="21">
        <f t="shared" si="3"/>
        <v>196.02</v>
      </c>
      <c r="E19" s="21">
        <f t="shared" si="3"/>
        <v>196.02</v>
      </c>
      <c r="F19" s="21">
        <f t="shared" si="3"/>
        <v>366.3</v>
      </c>
      <c r="G19" s="21">
        <f t="shared" si="3"/>
        <v>471.24</v>
      </c>
      <c r="H19" s="21">
        <f t="shared" si="3"/>
        <v>471.24</v>
      </c>
      <c r="I19" s="21">
        <f t="shared" si="3"/>
        <v>653.4</v>
      </c>
      <c r="J19" s="21">
        <f t="shared" si="3"/>
        <v>653.4</v>
      </c>
      <c r="K19" s="22">
        <f t="shared" si="3"/>
        <v>152.46</v>
      </c>
      <c r="L19" s="22">
        <f t="shared" si="3"/>
        <v>152.46</v>
      </c>
      <c r="M19" s="22">
        <f t="shared" si="3"/>
        <v>152.46</v>
      </c>
      <c r="N19" s="22">
        <f t="shared" si="3"/>
        <v>76.239999999999995</v>
      </c>
      <c r="O19" s="22">
        <f t="shared" si="3"/>
        <v>76.239999999999995</v>
      </c>
      <c r="P19" s="22">
        <f t="shared" si="3"/>
        <v>76.239999999999995</v>
      </c>
      <c r="Q19" s="22">
        <f t="shared" si="3"/>
        <v>76.239999999999995</v>
      </c>
      <c r="R19" s="22">
        <f t="shared" si="3"/>
        <v>76.239999999999995</v>
      </c>
      <c r="S19" s="50">
        <f t="shared" si="2"/>
        <v>24.75</v>
      </c>
    </row>
    <row r="20" spans="1:19" x14ac:dyDescent="0.25">
      <c r="A20" s="110"/>
      <c r="B20" s="49" t="s">
        <v>40</v>
      </c>
      <c r="C20" s="21">
        <f t="shared" si="3"/>
        <v>274.43</v>
      </c>
      <c r="D20" s="21">
        <f t="shared" si="2"/>
        <v>274.43</v>
      </c>
      <c r="E20" s="21">
        <f t="shared" si="2"/>
        <v>274.43</v>
      </c>
      <c r="F20" s="21">
        <f t="shared" si="2"/>
        <v>384.62</v>
      </c>
      <c r="G20" s="21">
        <f t="shared" si="2"/>
        <v>494.8</v>
      </c>
      <c r="H20" s="21">
        <f t="shared" si="2"/>
        <v>494.8</v>
      </c>
      <c r="I20" s="21">
        <f t="shared" si="2"/>
        <v>686.07</v>
      </c>
      <c r="J20" s="21">
        <f t="shared" si="2"/>
        <v>686.07</v>
      </c>
      <c r="K20" s="22">
        <f t="shared" si="2"/>
        <v>152.46</v>
      </c>
      <c r="L20" s="22">
        <f t="shared" si="2"/>
        <v>152.46</v>
      </c>
      <c r="M20" s="22">
        <f t="shared" si="2"/>
        <v>152.46</v>
      </c>
      <c r="N20" s="22">
        <f t="shared" si="2"/>
        <v>76.239999999999995</v>
      </c>
      <c r="O20" s="22">
        <f t="shared" si="2"/>
        <v>76.239999999999995</v>
      </c>
      <c r="P20" s="22">
        <f t="shared" si="2"/>
        <v>76.239999999999995</v>
      </c>
      <c r="Q20" s="22">
        <f t="shared" si="2"/>
        <v>76.239999999999995</v>
      </c>
      <c r="R20" s="22">
        <f t="shared" si="2"/>
        <v>76.239999999999995</v>
      </c>
      <c r="S20" s="50">
        <f t="shared" si="2"/>
        <v>51.98</v>
      </c>
    </row>
    <row r="21" spans="1:19" x14ac:dyDescent="0.25">
      <c r="A21" s="110"/>
      <c r="B21" s="49" t="s">
        <v>41</v>
      </c>
      <c r="C21" s="21">
        <f t="shared" si="3"/>
        <v>274.43</v>
      </c>
      <c r="D21" s="21">
        <f t="shared" si="2"/>
        <v>274.43</v>
      </c>
      <c r="E21" s="21">
        <f t="shared" si="2"/>
        <v>274.43</v>
      </c>
      <c r="F21" s="21">
        <f t="shared" si="2"/>
        <v>384.62</v>
      </c>
      <c r="G21" s="21">
        <f t="shared" si="2"/>
        <v>494.8</v>
      </c>
      <c r="H21" s="21">
        <f t="shared" si="2"/>
        <v>494.8</v>
      </c>
      <c r="I21" s="21">
        <f t="shared" si="2"/>
        <v>686.07</v>
      </c>
      <c r="J21" s="21">
        <f t="shared" si="2"/>
        <v>686.07</v>
      </c>
      <c r="K21" s="22">
        <f t="shared" si="2"/>
        <v>136.13</v>
      </c>
      <c r="L21" s="22">
        <f t="shared" si="2"/>
        <v>136.13</v>
      </c>
      <c r="M21" s="22">
        <f t="shared" si="2"/>
        <v>136.13</v>
      </c>
      <c r="N21" s="22">
        <f t="shared" si="2"/>
        <v>68.08</v>
      </c>
      <c r="O21" s="22">
        <f t="shared" si="2"/>
        <v>68.08</v>
      </c>
      <c r="P21" s="22">
        <f t="shared" si="2"/>
        <v>68.08</v>
      </c>
      <c r="Q21" s="22">
        <f t="shared" si="2"/>
        <v>68.08</v>
      </c>
      <c r="R21" s="22">
        <f t="shared" si="2"/>
        <v>68.08</v>
      </c>
      <c r="S21" s="50">
        <f t="shared" si="2"/>
        <v>51.98</v>
      </c>
    </row>
    <row r="22" spans="1:19" x14ac:dyDescent="0.25">
      <c r="A22" s="110"/>
      <c r="B22" s="49" t="s">
        <v>42</v>
      </c>
      <c r="C22" s="21">
        <f t="shared" si="3"/>
        <v>274.43</v>
      </c>
      <c r="D22" s="21">
        <f t="shared" si="2"/>
        <v>274.43</v>
      </c>
      <c r="E22" s="21">
        <f t="shared" si="2"/>
        <v>274.43</v>
      </c>
      <c r="F22" s="21">
        <f t="shared" si="2"/>
        <v>384.62</v>
      </c>
      <c r="G22" s="21">
        <f t="shared" si="2"/>
        <v>494.8</v>
      </c>
      <c r="H22" s="21">
        <f t="shared" si="2"/>
        <v>494.8</v>
      </c>
      <c r="I22" s="21">
        <f t="shared" si="2"/>
        <v>686.07</v>
      </c>
      <c r="J22" s="21">
        <f t="shared" si="2"/>
        <v>686.07</v>
      </c>
      <c r="K22" s="22">
        <f t="shared" si="2"/>
        <v>141.57</v>
      </c>
      <c r="L22" s="22">
        <f t="shared" si="2"/>
        <v>141.57</v>
      </c>
      <c r="M22" s="22">
        <f t="shared" si="2"/>
        <v>141.57</v>
      </c>
      <c r="N22" s="22">
        <f t="shared" si="2"/>
        <v>70.8</v>
      </c>
      <c r="O22" s="22">
        <f t="shared" si="2"/>
        <v>70.8</v>
      </c>
      <c r="P22" s="22">
        <f t="shared" si="2"/>
        <v>70.8</v>
      </c>
      <c r="Q22" s="22">
        <f t="shared" si="2"/>
        <v>70.8</v>
      </c>
      <c r="R22" s="22">
        <f t="shared" si="2"/>
        <v>70.8</v>
      </c>
      <c r="S22" s="50">
        <f t="shared" si="2"/>
        <v>51.98</v>
      </c>
    </row>
    <row r="23" spans="1:19" x14ac:dyDescent="0.25">
      <c r="A23" s="110"/>
      <c r="B23" s="49" t="s">
        <v>43</v>
      </c>
      <c r="C23" s="21">
        <f t="shared" si="3"/>
        <v>205.82</v>
      </c>
      <c r="D23" s="21">
        <f t="shared" si="2"/>
        <v>205.82</v>
      </c>
      <c r="E23" s="21">
        <f t="shared" si="2"/>
        <v>205.82</v>
      </c>
      <c r="F23" s="21">
        <f t="shared" si="2"/>
        <v>384.62</v>
      </c>
      <c r="G23" s="21">
        <f t="shared" si="2"/>
        <v>494.8</v>
      </c>
      <c r="H23" s="21">
        <f t="shared" si="2"/>
        <v>494.8</v>
      </c>
      <c r="I23" s="21">
        <f t="shared" si="2"/>
        <v>686.07</v>
      </c>
      <c r="J23" s="21">
        <f t="shared" si="2"/>
        <v>686.07</v>
      </c>
      <c r="K23" s="22">
        <f t="shared" si="2"/>
        <v>136.13</v>
      </c>
      <c r="L23" s="22">
        <f t="shared" si="2"/>
        <v>136.13</v>
      </c>
      <c r="M23" s="22">
        <f t="shared" si="2"/>
        <v>136.13</v>
      </c>
      <c r="N23" s="22">
        <f t="shared" si="2"/>
        <v>68.08</v>
      </c>
      <c r="O23" s="22">
        <f t="shared" si="2"/>
        <v>68.08</v>
      </c>
      <c r="P23" s="22">
        <f t="shared" si="2"/>
        <v>68.08</v>
      </c>
      <c r="Q23" s="22">
        <f t="shared" si="2"/>
        <v>68.08</v>
      </c>
      <c r="R23" s="22">
        <f t="shared" si="2"/>
        <v>68.08</v>
      </c>
      <c r="S23" s="50">
        <f t="shared" si="2"/>
        <v>51.98</v>
      </c>
    </row>
    <row r="24" spans="1:19" x14ac:dyDescent="0.25">
      <c r="A24" s="110"/>
      <c r="B24" s="49" t="s">
        <v>44</v>
      </c>
      <c r="C24" s="21">
        <f t="shared" si="3"/>
        <v>784.08</v>
      </c>
      <c r="D24" s="21">
        <f t="shared" si="2"/>
        <v>784.08</v>
      </c>
      <c r="E24" s="21">
        <f t="shared" si="2"/>
        <v>784.08</v>
      </c>
      <c r="F24" s="21">
        <f t="shared" si="2"/>
        <v>1465.2</v>
      </c>
      <c r="G24" s="21">
        <f t="shared" si="2"/>
        <v>1884.96</v>
      </c>
      <c r="H24" s="21">
        <f t="shared" si="2"/>
        <v>1884.96</v>
      </c>
      <c r="I24" s="21">
        <f t="shared" si="2"/>
        <v>2613.6</v>
      </c>
      <c r="J24" s="21">
        <f t="shared" si="2"/>
        <v>2613.6</v>
      </c>
      <c r="K24" s="22">
        <f t="shared" si="2"/>
        <v>435.6</v>
      </c>
      <c r="L24" s="22">
        <f t="shared" si="2"/>
        <v>435.6</v>
      </c>
      <c r="M24" s="22">
        <f t="shared" si="2"/>
        <v>435.6</v>
      </c>
      <c r="N24" s="22">
        <f t="shared" si="2"/>
        <v>217.84</v>
      </c>
      <c r="O24" s="22">
        <f t="shared" si="2"/>
        <v>217.84</v>
      </c>
      <c r="P24" s="22">
        <f t="shared" si="2"/>
        <v>217.84</v>
      </c>
      <c r="Q24" s="22">
        <f t="shared" si="2"/>
        <v>217.84</v>
      </c>
      <c r="R24" s="22">
        <f t="shared" si="2"/>
        <v>217.84</v>
      </c>
      <c r="S24" s="50">
        <f t="shared" si="2"/>
        <v>198</v>
      </c>
    </row>
    <row r="25" spans="1:19" x14ac:dyDescent="0.25">
      <c r="A25" s="110"/>
      <c r="B25" s="49" t="s">
        <v>45</v>
      </c>
      <c r="C25" s="21">
        <f t="shared" si="3"/>
        <v>254.83</v>
      </c>
      <c r="D25" s="21">
        <f t="shared" si="2"/>
        <v>254.83</v>
      </c>
      <c r="E25" s="21">
        <f t="shared" si="2"/>
        <v>254.83</v>
      </c>
      <c r="F25" s="21">
        <f t="shared" si="2"/>
        <v>476.19</v>
      </c>
      <c r="G25" s="21">
        <f t="shared" si="2"/>
        <v>612.61</v>
      </c>
      <c r="H25" s="21">
        <f t="shared" si="2"/>
        <v>612.61</v>
      </c>
      <c r="I25" s="21">
        <f t="shared" si="2"/>
        <v>849.42</v>
      </c>
      <c r="J25" s="21">
        <f t="shared" si="2"/>
        <v>849.42</v>
      </c>
      <c r="K25" s="22">
        <f t="shared" si="2"/>
        <v>152.46</v>
      </c>
      <c r="L25" s="22">
        <f t="shared" si="2"/>
        <v>152.46</v>
      </c>
      <c r="M25" s="22">
        <f t="shared" si="2"/>
        <v>152.46</v>
      </c>
      <c r="N25" s="22">
        <f t="shared" si="2"/>
        <v>76.239999999999995</v>
      </c>
      <c r="O25" s="22">
        <f t="shared" si="2"/>
        <v>76.239999999999995</v>
      </c>
      <c r="P25" s="22">
        <f t="shared" si="2"/>
        <v>76.239999999999995</v>
      </c>
      <c r="Q25" s="22">
        <f t="shared" si="2"/>
        <v>76.239999999999995</v>
      </c>
      <c r="R25" s="22">
        <f t="shared" si="2"/>
        <v>76.239999999999995</v>
      </c>
      <c r="S25" s="50">
        <f t="shared" si="2"/>
        <v>64.349999999999994</v>
      </c>
    </row>
    <row r="26" spans="1:19" ht="15.75" thickBot="1" x14ac:dyDescent="0.3">
      <c r="A26" s="110"/>
      <c r="B26" s="51" t="s">
        <v>46</v>
      </c>
      <c r="C26" s="52">
        <f t="shared" si="3"/>
        <v>1960.2</v>
      </c>
      <c r="D26" s="52">
        <f t="shared" si="2"/>
        <v>1960.2</v>
      </c>
      <c r="E26" s="52">
        <f t="shared" si="2"/>
        <v>1960.2</v>
      </c>
      <c r="F26" s="52">
        <f t="shared" si="2"/>
        <v>3663</v>
      </c>
      <c r="G26" s="52">
        <f t="shared" si="2"/>
        <v>4712.3999999999996</v>
      </c>
      <c r="H26" s="52">
        <f t="shared" si="2"/>
        <v>4712.3999999999996</v>
      </c>
      <c r="I26" s="52">
        <f t="shared" si="2"/>
        <v>6534</v>
      </c>
      <c r="J26" s="52">
        <f t="shared" si="2"/>
        <v>6534</v>
      </c>
      <c r="K26" s="53">
        <f t="shared" si="2"/>
        <v>1089</v>
      </c>
      <c r="L26" s="53">
        <f t="shared" si="2"/>
        <v>1089</v>
      </c>
      <c r="M26" s="53">
        <f t="shared" si="2"/>
        <v>1089</v>
      </c>
      <c r="N26" s="53">
        <f t="shared" si="2"/>
        <v>544.6</v>
      </c>
      <c r="O26" s="53">
        <f t="shared" si="2"/>
        <v>544.6</v>
      </c>
      <c r="P26" s="53">
        <f t="shared" si="2"/>
        <v>544.6</v>
      </c>
      <c r="Q26" s="53">
        <f t="shared" si="2"/>
        <v>544.6</v>
      </c>
      <c r="R26" s="53">
        <f t="shared" si="2"/>
        <v>544.6</v>
      </c>
      <c r="S26" s="54">
        <f t="shared" si="2"/>
        <v>495</v>
      </c>
    </row>
    <row r="30" spans="1:19" x14ac:dyDescent="0.25">
      <c r="C30" s="76"/>
      <c r="D30" s="73">
        <f>Arkusz1!E34</f>
        <v>0</v>
      </c>
      <c r="E30" s="76"/>
      <c r="F30" s="76"/>
      <c r="G30" s="73">
        <f>Arkusz1!H34</f>
        <v>0</v>
      </c>
      <c r="H30" s="76"/>
      <c r="I30" s="76"/>
      <c r="J30" s="73">
        <f>Arkusz1!K34</f>
        <v>0</v>
      </c>
    </row>
    <row r="31" spans="1:19" x14ac:dyDescent="0.25">
      <c r="C31" s="73">
        <f>Arkusz1!D35</f>
        <v>0</v>
      </c>
      <c r="D31" s="76"/>
      <c r="E31" s="73">
        <f>Arkusz1!F35</f>
        <v>0</v>
      </c>
      <c r="F31" s="73">
        <f>Arkusz1!G35</f>
        <v>0</v>
      </c>
      <c r="G31" s="76"/>
      <c r="H31" s="73">
        <f>Arkusz1!I35</f>
        <v>0</v>
      </c>
      <c r="I31" s="73">
        <f>Arkusz1!J35</f>
        <v>0</v>
      </c>
      <c r="J31" s="76"/>
    </row>
    <row r="32" spans="1:19" x14ac:dyDescent="0.25">
      <c r="C32" s="73">
        <f>Arkusz1!D36</f>
        <v>0</v>
      </c>
      <c r="D32" s="76"/>
      <c r="E32" s="73">
        <f>Arkusz1!F36</f>
        <v>0</v>
      </c>
      <c r="F32" s="73">
        <f>Arkusz1!G36</f>
        <v>0</v>
      </c>
      <c r="G32" s="76"/>
      <c r="H32" s="73">
        <f>Arkusz1!I36</f>
        <v>0</v>
      </c>
      <c r="I32" s="73">
        <f>Arkusz1!J36</f>
        <v>0</v>
      </c>
      <c r="J32" s="76"/>
    </row>
    <row r="33" spans="3:10" x14ac:dyDescent="0.25">
      <c r="C33" s="73">
        <f>Arkusz1!D37</f>
        <v>0</v>
      </c>
      <c r="D33" s="76"/>
      <c r="E33" s="73">
        <f>Arkusz1!F37</f>
        <v>0</v>
      </c>
      <c r="F33" s="73">
        <f>Arkusz1!G37</f>
        <v>0</v>
      </c>
      <c r="G33" s="76"/>
      <c r="H33" s="73">
        <f>Arkusz1!I37</f>
        <v>0</v>
      </c>
      <c r="I33" s="73">
        <f>Arkusz1!J37</f>
        <v>0</v>
      </c>
      <c r="J33" s="76"/>
    </row>
    <row r="34" spans="3:10" x14ac:dyDescent="0.25">
      <c r="C34" s="73">
        <f>Arkusz1!D38</f>
        <v>0</v>
      </c>
      <c r="D34" s="76"/>
      <c r="E34" s="73">
        <f>Arkusz1!F38</f>
        <v>0</v>
      </c>
      <c r="F34" s="73">
        <f>Arkusz1!G38</f>
        <v>0</v>
      </c>
      <c r="G34" s="76"/>
      <c r="H34" s="73">
        <f>Arkusz1!I38</f>
        <v>0</v>
      </c>
      <c r="I34" s="73">
        <f>Arkusz1!J38</f>
        <v>0</v>
      </c>
      <c r="J34" s="76"/>
    </row>
    <row r="35" spans="3:10" x14ac:dyDescent="0.25">
      <c r="C35" s="77"/>
      <c r="D35" s="62">
        <f>D30*D$6</f>
        <v>0</v>
      </c>
      <c r="E35" s="77"/>
      <c r="F35" s="77"/>
      <c r="G35" s="77"/>
      <c r="H35" s="77"/>
      <c r="I35" s="77"/>
      <c r="J35" s="77"/>
    </row>
    <row r="36" spans="3:10" x14ac:dyDescent="0.25">
      <c r="C36" s="77"/>
      <c r="D36" s="77"/>
      <c r="E36" s="77"/>
      <c r="F36" s="77"/>
      <c r="G36" s="62">
        <f>G30*G$6</f>
        <v>0</v>
      </c>
      <c r="H36" s="77"/>
      <c r="I36" s="77"/>
      <c r="J36" s="62">
        <f>J30*J$6</f>
        <v>0</v>
      </c>
    </row>
    <row r="37" spans="3:10" x14ac:dyDescent="0.25">
      <c r="C37" s="62">
        <f>C31*C$6</f>
        <v>0</v>
      </c>
      <c r="D37" s="77"/>
      <c r="E37" s="62">
        <f>E31*E$6</f>
        <v>0</v>
      </c>
      <c r="F37" s="77"/>
      <c r="G37" s="77"/>
      <c r="H37" s="77"/>
      <c r="I37" s="77"/>
      <c r="J37" s="77"/>
    </row>
    <row r="38" spans="3:10" x14ac:dyDescent="0.25">
      <c r="C38" s="77"/>
      <c r="D38" s="77"/>
      <c r="E38" s="77"/>
      <c r="F38" s="62">
        <f>F31*F$6</f>
        <v>0</v>
      </c>
      <c r="G38" s="77"/>
      <c r="H38" s="62">
        <f>H31*H$6</f>
        <v>0</v>
      </c>
      <c r="I38" s="62">
        <f>I31*I$6</f>
        <v>0</v>
      </c>
      <c r="J38" s="78"/>
    </row>
    <row r="39" spans="3:10" x14ac:dyDescent="0.25">
      <c r="C39" s="62">
        <f>C32*C$6</f>
        <v>0</v>
      </c>
      <c r="D39" s="77"/>
      <c r="E39" s="62">
        <f>E32*E$6</f>
        <v>0</v>
      </c>
      <c r="F39" s="77"/>
      <c r="G39" s="77"/>
      <c r="H39" s="77"/>
      <c r="I39" s="77"/>
      <c r="J39" s="77"/>
    </row>
    <row r="40" spans="3:10" x14ac:dyDescent="0.25">
      <c r="C40" s="77"/>
      <c r="D40" s="77"/>
      <c r="E40" s="77"/>
      <c r="F40" s="62">
        <f>F32*F$6</f>
        <v>0</v>
      </c>
      <c r="G40" s="77"/>
      <c r="H40" s="62">
        <f>H32*H$6</f>
        <v>0</v>
      </c>
      <c r="I40" s="62">
        <f>I32*I$6</f>
        <v>0</v>
      </c>
      <c r="J40" s="78"/>
    </row>
    <row r="41" spans="3:10" x14ac:dyDescent="0.25">
      <c r="C41" s="62">
        <f>C33*C$6</f>
        <v>0</v>
      </c>
      <c r="D41" s="77"/>
      <c r="E41" s="62">
        <f>E33*E$6</f>
        <v>0</v>
      </c>
      <c r="F41" s="77"/>
      <c r="G41" s="77"/>
      <c r="H41" s="77"/>
      <c r="I41" s="77"/>
      <c r="J41" s="77"/>
    </row>
    <row r="42" spans="3:10" x14ac:dyDescent="0.25">
      <c r="C42" s="77"/>
      <c r="D42" s="77"/>
      <c r="E42" s="77"/>
      <c r="F42" s="62">
        <f>F33*F$6</f>
        <v>0</v>
      </c>
      <c r="G42" s="77"/>
      <c r="H42" s="62">
        <f>H33*H$6</f>
        <v>0</v>
      </c>
      <c r="I42" s="62">
        <f>I33*I$6</f>
        <v>0</v>
      </c>
      <c r="J42" s="78"/>
    </row>
    <row r="43" spans="3:10" x14ac:dyDescent="0.25">
      <c r="C43" s="62">
        <f>C34*C$6</f>
        <v>0</v>
      </c>
      <c r="D43" s="77"/>
      <c r="E43" s="62">
        <f>E34*E$6</f>
        <v>0</v>
      </c>
      <c r="F43" s="62">
        <f>F34*F$6</f>
        <v>0</v>
      </c>
      <c r="G43" s="78"/>
      <c r="H43" s="62">
        <f>H34*H$6</f>
        <v>0</v>
      </c>
      <c r="I43" s="62">
        <f>I34*I$6</f>
        <v>0</v>
      </c>
      <c r="J43" s="77"/>
    </row>
    <row r="45" spans="3:10" x14ac:dyDescent="0.25">
      <c r="C45" s="73">
        <f>Arkusz1!D65</f>
        <v>0</v>
      </c>
      <c r="D45" s="73">
        <f>Arkusz1!E65</f>
        <v>0</v>
      </c>
      <c r="E45" s="73">
        <f>Arkusz1!F65</f>
        <v>0</v>
      </c>
      <c r="F45" s="73">
        <f>Arkusz1!G65</f>
        <v>0</v>
      </c>
      <c r="G45" s="73">
        <f>Arkusz1!H65</f>
        <v>0</v>
      </c>
      <c r="H45" s="73">
        <f>Arkusz1!I65</f>
        <v>0</v>
      </c>
      <c r="I45" s="73">
        <f>Arkusz1!J65</f>
        <v>0</v>
      </c>
      <c r="J45" s="73">
        <f>Arkusz1!K65</f>
        <v>0</v>
      </c>
    </row>
    <row r="46" spans="3:10" x14ac:dyDescent="0.25">
      <c r="C46" s="62">
        <f t="shared" ref="C46:J46" si="4">C45*K$6</f>
        <v>0</v>
      </c>
      <c r="D46" s="62">
        <f t="shared" si="4"/>
        <v>0</v>
      </c>
      <c r="E46" s="62">
        <f t="shared" si="4"/>
        <v>0</v>
      </c>
      <c r="F46" s="62">
        <f t="shared" si="4"/>
        <v>0</v>
      </c>
      <c r="G46" s="62">
        <f t="shared" si="4"/>
        <v>0</v>
      </c>
      <c r="H46" s="62">
        <f t="shared" si="4"/>
        <v>0</v>
      </c>
      <c r="I46" s="62">
        <f t="shared" si="4"/>
        <v>0</v>
      </c>
      <c r="J46" s="62">
        <f t="shared" si="4"/>
        <v>0</v>
      </c>
    </row>
    <row r="48" spans="3:10" x14ac:dyDescent="0.25">
      <c r="C48" s="73">
        <f>Arkusz1!D77</f>
        <v>0</v>
      </c>
      <c r="D48" s="73">
        <f>Arkusz1!E77</f>
        <v>0</v>
      </c>
      <c r="E48" s="73">
        <f>Arkusz1!F77</f>
        <v>0</v>
      </c>
      <c r="F48" s="73">
        <f>Arkusz1!G77</f>
        <v>0</v>
      </c>
      <c r="G48" s="73">
        <f>Arkusz1!H77</f>
        <v>0</v>
      </c>
      <c r="H48" s="73">
        <f>Arkusz1!I77</f>
        <v>0</v>
      </c>
      <c r="I48" s="73">
        <f>Arkusz1!J77</f>
        <v>0</v>
      </c>
      <c r="J48" s="73">
        <f>Arkusz1!K77</f>
        <v>0</v>
      </c>
    </row>
    <row r="49" spans="3:10" x14ac:dyDescent="0.25">
      <c r="C49" s="73">
        <f>Arkusz1!D78</f>
        <v>0</v>
      </c>
      <c r="D49" s="73">
        <f>Arkusz1!E78</f>
        <v>0</v>
      </c>
      <c r="E49" s="73">
        <f>Arkusz1!F78</f>
        <v>0</v>
      </c>
      <c r="F49" s="73">
        <f>Arkusz1!G78</f>
        <v>0</v>
      </c>
      <c r="G49" s="73">
        <f>Arkusz1!H78</f>
        <v>0</v>
      </c>
      <c r="H49" s="73">
        <f>Arkusz1!I78</f>
        <v>0</v>
      </c>
      <c r="I49" s="73">
        <f>Arkusz1!J78</f>
        <v>0</v>
      </c>
      <c r="J49" s="73">
        <f>Arkusz1!K78</f>
        <v>0</v>
      </c>
    </row>
    <row r="50" spans="3:10" x14ac:dyDescent="0.25">
      <c r="C50" s="79"/>
      <c r="D50" s="79"/>
      <c r="E50" s="79"/>
      <c r="F50" s="79"/>
      <c r="G50" s="73">
        <f>Arkusz1!H79</f>
        <v>0</v>
      </c>
      <c r="H50" s="73">
        <f>Arkusz1!I79</f>
        <v>0</v>
      </c>
      <c r="I50" s="79"/>
      <c r="J50" s="73">
        <f>Arkusz1!K79</f>
        <v>0</v>
      </c>
    </row>
    <row r="51" spans="3:10" x14ac:dyDescent="0.25">
      <c r="C51" s="73">
        <f>Arkusz1!D80</f>
        <v>0</v>
      </c>
      <c r="D51" s="73">
        <f>Arkusz1!E80</f>
        <v>0</v>
      </c>
      <c r="E51" s="73">
        <f>Arkusz1!F80</f>
        <v>0</v>
      </c>
      <c r="F51" s="73">
        <f>Arkusz1!G80</f>
        <v>0</v>
      </c>
      <c r="G51" s="73">
        <f>Arkusz1!H80</f>
        <v>0</v>
      </c>
      <c r="H51" s="73">
        <f>Arkusz1!I80</f>
        <v>0</v>
      </c>
      <c r="I51" s="73">
        <f>Arkusz1!J80</f>
        <v>0</v>
      </c>
      <c r="J51" s="73">
        <f>Arkusz1!K80</f>
        <v>0</v>
      </c>
    </row>
    <row r="52" spans="3:10" x14ac:dyDescent="0.25">
      <c r="C52" s="73">
        <f>Arkusz1!D81</f>
        <v>0</v>
      </c>
      <c r="D52" s="73">
        <f>Arkusz1!E81</f>
        <v>0</v>
      </c>
      <c r="E52" s="73">
        <f>Arkusz1!F81</f>
        <v>0</v>
      </c>
      <c r="F52" s="73">
        <f>Arkusz1!G81</f>
        <v>0</v>
      </c>
      <c r="G52" s="73">
        <f>Arkusz1!H81</f>
        <v>0</v>
      </c>
      <c r="H52" s="73">
        <f>Arkusz1!I81</f>
        <v>0</v>
      </c>
      <c r="I52" s="73">
        <f>Arkusz1!J81</f>
        <v>0</v>
      </c>
      <c r="J52" s="73">
        <f>Arkusz1!K81</f>
        <v>0</v>
      </c>
    </row>
    <row r="53" spans="3:10" x14ac:dyDescent="0.25">
      <c r="C53" s="62">
        <f>C48*C$6</f>
        <v>0</v>
      </c>
      <c r="D53" s="62">
        <f>D48*D$6</f>
        <v>0</v>
      </c>
      <c r="E53" s="62">
        <f>E48*E$6</f>
        <v>0</v>
      </c>
      <c r="F53" s="80"/>
      <c r="G53" s="80"/>
      <c r="H53" s="80"/>
      <c r="I53" s="80"/>
      <c r="J53" s="80"/>
    </row>
    <row r="54" spans="3:10" x14ac:dyDescent="0.25">
      <c r="C54" s="80"/>
      <c r="D54" s="80"/>
      <c r="E54" s="80"/>
      <c r="F54" s="62">
        <f>F48*F$6</f>
        <v>0</v>
      </c>
      <c r="G54" s="62">
        <f>G48*G$6</f>
        <v>0</v>
      </c>
      <c r="H54" s="62">
        <f>H48*H$6</f>
        <v>0</v>
      </c>
      <c r="I54" s="62">
        <f>I48*I$6</f>
        <v>0</v>
      </c>
      <c r="J54" s="62">
        <f>J48*J$6</f>
        <v>0</v>
      </c>
    </row>
    <row r="55" spans="3:10" x14ac:dyDescent="0.25">
      <c r="C55" s="62">
        <f t="shared" ref="C55:J55" si="5">C49*K$6</f>
        <v>0</v>
      </c>
      <c r="D55" s="62">
        <f t="shared" si="5"/>
        <v>0</v>
      </c>
      <c r="E55" s="62">
        <f t="shared" si="5"/>
        <v>0</v>
      </c>
      <c r="F55" s="62">
        <f t="shared" si="5"/>
        <v>0</v>
      </c>
      <c r="G55" s="62">
        <f t="shared" si="5"/>
        <v>0</v>
      </c>
      <c r="H55" s="62">
        <f t="shared" si="5"/>
        <v>0</v>
      </c>
      <c r="I55" s="62">
        <f t="shared" si="5"/>
        <v>0</v>
      </c>
      <c r="J55" s="62">
        <f t="shared" si="5"/>
        <v>0</v>
      </c>
    </row>
    <row r="56" spans="3:10" x14ac:dyDescent="0.25">
      <c r="C56" s="80"/>
      <c r="D56" s="80"/>
      <c r="E56" s="80"/>
      <c r="F56" s="80"/>
      <c r="G56" s="72">
        <f>G50*$S$6</f>
        <v>0</v>
      </c>
      <c r="H56" s="72">
        <f>H50*$S$6</f>
        <v>0</v>
      </c>
      <c r="I56" s="81"/>
      <c r="J56" s="72">
        <f>J50*$S$6</f>
        <v>0</v>
      </c>
    </row>
    <row r="57" spans="3:10" x14ac:dyDescent="0.25">
      <c r="C57" s="62">
        <f t="shared" ref="C57:J57" si="6">C51*C$6</f>
        <v>0</v>
      </c>
      <c r="D57" s="62">
        <f t="shared" si="6"/>
        <v>0</v>
      </c>
      <c r="E57" s="62">
        <f t="shared" si="6"/>
        <v>0</v>
      </c>
      <c r="F57" s="62">
        <f t="shared" si="6"/>
        <v>0</v>
      </c>
      <c r="G57" s="62">
        <f t="shared" si="6"/>
        <v>0</v>
      </c>
      <c r="H57" s="62">
        <f t="shared" si="6"/>
        <v>0</v>
      </c>
      <c r="I57" s="62">
        <f t="shared" si="6"/>
        <v>0</v>
      </c>
      <c r="J57" s="62">
        <f t="shared" si="6"/>
        <v>0</v>
      </c>
    </row>
    <row r="58" spans="3:10" x14ac:dyDescent="0.25">
      <c r="C58" s="62">
        <f t="shared" ref="C58:J58" si="7">C52*K$6</f>
        <v>0</v>
      </c>
      <c r="D58" s="62">
        <f t="shared" si="7"/>
        <v>0</v>
      </c>
      <c r="E58" s="62">
        <f t="shared" si="7"/>
        <v>0</v>
      </c>
      <c r="F58" s="62">
        <f t="shared" si="7"/>
        <v>0</v>
      </c>
      <c r="G58" s="62">
        <f t="shared" si="7"/>
        <v>0</v>
      </c>
      <c r="H58" s="62">
        <f t="shared" si="7"/>
        <v>0</v>
      </c>
      <c r="I58" s="62">
        <f t="shared" si="7"/>
        <v>0</v>
      </c>
      <c r="J58" s="62">
        <f t="shared" si="7"/>
        <v>0</v>
      </c>
    </row>
    <row r="61" spans="3:10" x14ac:dyDescent="0.25">
      <c r="C61" s="76"/>
      <c r="D61" s="73" t="s">
        <v>112</v>
      </c>
      <c r="E61" s="76"/>
      <c r="F61" s="76"/>
      <c r="G61" s="73" t="s">
        <v>113</v>
      </c>
      <c r="H61" s="76"/>
      <c r="I61" s="76"/>
      <c r="J61" s="73" t="s">
        <v>114</v>
      </c>
    </row>
    <row r="62" spans="3:10" x14ac:dyDescent="0.25">
      <c r="C62" s="73" t="s">
        <v>115</v>
      </c>
      <c r="D62" s="76"/>
      <c r="E62" s="73" t="s">
        <v>116</v>
      </c>
      <c r="F62" s="73" t="s">
        <v>117</v>
      </c>
      <c r="G62" s="76"/>
      <c r="H62" s="73" t="s">
        <v>118</v>
      </c>
      <c r="I62" s="73" t="s">
        <v>119</v>
      </c>
      <c r="J62" s="76"/>
    </row>
    <row r="63" spans="3:10" x14ac:dyDescent="0.25">
      <c r="C63" s="73" t="s">
        <v>120</v>
      </c>
      <c r="D63" s="76"/>
      <c r="E63" s="73" t="s">
        <v>121</v>
      </c>
      <c r="F63" s="73" t="s">
        <v>122</v>
      </c>
      <c r="G63" s="76"/>
      <c r="H63" s="73" t="s">
        <v>123</v>
      </c>
      <c r="I63" s="73" t="s">
        <v>124</v>
      </c>
      <c r="J63" s="76"/>
    </row>
    <row r="64" spans="3:10" x14ac:dyDescent="0.25">
      <c r="C64" s="73" t="s">
        <v>125</v>
      </c>
      <c r="D64" s="76"/>
      <c r="E64" s="73" t="s">
        <v>126</v>
      </c>
      <c r="F64" s="73" t="s">
        <v>127</v>
      </c>
      <c r="G64" s="76"/>
      <c r="H64" s="73" t="s">
        <v>128</v>
      </c>
      <c r="I64" s="73" t="s">
        <v>129</v>
      </c>
      <c r="J64" s="76"/>
    </row>
    <row r="65" spans="3:10" x14ac:dyDescent="0.25">
      <c r="C65" s="73" t="s">
        <v>130</v>
      </c>
      <c r="D65" s="76"/>
      <c r="E65" s="73" t="s">
        <v>131</v>
      </c>
      <c r="F65" s="73" t="s">
        <v>132</v>
      </c>
      <c r="G65" s="76"/>
      <c r="H65" s="73" t="s">
        <v>133</v>
      </c>
      <c r="I65" s="73" t="s">
        <v>134</v>
      </c>
      <c r="J65" s="76"/>
    </row>
    <row r="66" spans="3:10" ht="15" customHeight="1" x14ac:dyDescent="0.25">
      <c r="C66" s="77"/>
      <c r="D66" s="62" t="str">
        <f>"="&amp;D61&amp;"*Arkusz2!"&amp;D$4</f>
        <v>=$E$34*Arkusz2!$D$6</v>
      </c>
      <c r="E66" s="77"/>
      <c r="F66" s="77"/>
      <c r="G66" s="77"/>
      <c r="H66" s="77"/>
      <c r="I66" s="77"/>
      <c r="J66" s="77"/>
    </row>
    <row r="67" spans="3:10" ht="15" customHeight="1" x14ac:dyDescent="0.25">
      <c r="C67" s="77"/>
      <c r="D67" s="77"/>
      <c r="E67" s="77"/>
      <c r="F67" s="77"/>
      <c r="G67" s="62" t="str">
        <f>"="&amp;G61&amp;"*Arkusz2!"&amp;G$4</f>
        <v>=$H$34*Arkusz2!$G$6</v>
      </c>
      <c r="H67" s="77"/>
      <c r="I67" s="77"/>
      <c r="J67" s="62" t="str">
        <f>"="&amp;J61&amp;"*Arkusz2!"&amp;J$4</f>
        <v>=$K$34*Arkusz2!$J$6</v>
      </c>
    </row>
    <row r="68" spans="3:10" ht="15" customHeight="1" x14ac:dyDescent="0.25">
      <c r="C68" s="62" t="str">
        <f>"="&amp;C62&amp;"*Arkusz2!"&amp;C$4</f>
        <v>=$D$35*Arkusz2!$C$6</v>
      </c>
      <c r="D68" s="77"/>
      <c r="E68" s="62" t="str">
        <f>"="&amp;E62&amp;"*Arkusz2!"&amp;E$4</f>
        <v>=$F$35*Arkusz2!$E$6</v>
      </c>
      <c r="F68" s="77"/>
      <c r="G68" s="77"/>
      <c r="H68" s="77"/>
      <c r="I68" s="77"/>
      <c r="J68" s="77"/>
    </row>
    <row r="69" spans="3:10" ht="15" customHeight="1" x14ac:dyDescent="0.25">
      <c r="C69" s="77"/>
      <c r="D69" s="77"/>
      <c r="E69" s="77"/>
      <c r="F69" s="62" t="str">
        <f>"="&amp;F62&amp;"*Arkusz2!"&amp;F$4</f>
        <v>=$G$35*Arkusz2!$F$6</v>
      </c>
      <c r="G69" s="77"/>
      <c r="H69" s="62" t="str">
        <f>"="&amp;H62&amp;"*Arkusz2!"&amp;H$4</f>
        <v>=$I$35*Arkusz2!$H$6</v>
      </c>
      <c r="I69" s="62" t="str">
        <f>"="&amp;I62&amp;"*Arkusz2!"&amp;I$4</f>
        <v>=$J$35*Arkusz2!$I$6</v>
      </c>
      <c r="J69" s="78"/>
    </row>
    <row r="70" spans="3:10" ht="15" customHeight="1" x14ac:dyDescent="0.25">
      <c r="C70" s="62" t="str">
        <f>"="&amp;C63&amp;"*Arkusz2!"&amp;C$4</f>
        <v>=$D$36*Arkusz2!$C$6</v>
      </c>
      <c r="D70" s="77"/>
      <c r="E70" s="62" t="str">
        <f>"="&amp;E63&amp;"*Arkusz2!"&amp;E$4</f>
        <v>=$F$36*Arkusz2!$E$6</v>
      </c>
      <c r="F70" s="77"/>
      <c r="G70" s="77"/>
      <c r="H70" s="77"/>
      <c r="I70" s="77"/>
      <c r="J70" s="77"/>
    </row>
    <row r="71" spans="3:10" ht="15" customHeight="1" x14ac:dyDescent="0.25">
      <c r="C71" s="77"/>
      <c r="D71" s="77"/>
      <c r="E71" s="77"/>
      <c r="F71" s="62" t="str">
        <f>"="&amp;F63&amp;"*Arkusz2!"&amp;F$4</f>
        <v>=$G$36*Arkusz2!$F$6</v>
      </c>
      <c r="G71" s="77"/>
      <c r="H71" s="62" t="str">
        <f>"="&amp;H63&amp;"*Arkusz2!"&amp;H$4</f>
        <v>=$I$36*Arkusz2!$H$6</v>
      </c>
      <c r="I71" s="62" t="str">
        <f>"="&amp;I63&amp;"*Arkusz2!"&amp;I$4</f>
        <v>=$J$36*Arkusz2!$I$6</v>
      </c>
      <c r="J71" s="78"/>
    </row>
    <row r="72" spans="3:10" ht="15" customHeight="1" x14ac:dyDescent="0.25">
      <c r="C72" s="62" t="str">
        <f>"="&amp;C64&amp;"*Arkusz2!"&amp;C$4</f>
        <v>=$D$37*Arkusz2!$C$6</v>
      </c>
      <c r="D72" s="77"/>
      <c r="E72" s="62" t="str">
        <f>"="&amp;E64&amp;"*Arkusz2!"&amp;E$4</f>
        <v>=$F$37*Arkusz2!$E$6</v>
      </c>
      <c r="F72" s="77"/>
      <c r="G72" s="77"/>
      <c r="H72" s="77"/>
      <c r="I72" s="77"/>
      <c r="J72" s="77"/>
    </row>
    <row r="73" spans="3:10" ht="15" customHeight="1" x14ac:dyDescent="0.25">
      <c r="C73" s="77"/>
      <c r="D73" s="77"/>
      <c r="E73" s="77"/>
      <c r="F73" s="62" t="str">
        <f>"="&amp;F64&amp;"*Arkusz2!"&amp;F$4</f>
        <v>=$G$37*Arkusz2!$F$6</v>
      </c>
      <c r="G73" s="77"/>
      <c r="H73" s="62" t="str">
        <f>"="&amp;H64&amp;"*Arkusz2!"&amp;H$4</f>
        <v>=$I$37*Arkusz2!$H$6</v>
      </c>
      <c r="I73" s="62" t="str">
        <f>"="&amp;I64&amp;"*Arkusz2!"&amp;I$4</f>
        <v>=$J$37*Arkusz2!$I$6</v>
      </c>
      <c r="J73" s="78"/>
    </row>
    <row r="74" spans="3:10" ht="15" customHeight="1" x14ac:dyDescent="0.25">
      <c r="C74" s="62" t="str">
        <f>"="&amp;C65&amp;"*Arkusz2!"&amp;C$4</f>
        <v>=$D$38*Arkusz2!$C$6</v>
      </c>
      <c r="D74" s="77"/>
      <c r="E74" s="62" t="str">
        <f>"="&amp;E65&amp;"*Arkusz2!"&amp;E$4</f>
        <v>=$F$38*Arkusz2!$E$6</v>
      </c>
      <c r="F74" s="62" t="str">
        <f>"="&amp;F65&amp;"*Arkusz2!"&amp;F$4</f>
        <v>=$G$38*Arkusz2!$F$6</v>
      </c>
      <c r="G74" s="78"/>
      <c r="H74" s="62" t="str">
        <f>"="&amp;H65&amp;"*Arkusz2!"&amp;H$4</f>
        <v>=$I$38*Arkusz2!$H$6</v>
      </c>
      <c r="I74" s="62" t="str">
        <f>"="&amp;I65&amp;"*Arkusz2!"&amp;I$4</f>
        <v>=$J$38*Arkusz2!$I$6</v>
      </c>
      <c r="J74" s="77"/>
    </row>
    <row r="75" spans="3:10" ht="15" customHeight="1" x14ac:dyDescent="0.25"/>
    <row r="76" spans="3:10" ht="15" customHeight="1" x14ac:dyDescent="0.25">
      <c r="C76" s="73" t="s">
        <v>143</v>
      </c>
      <c r="D76" s="73" t="s">
        <v>144</v>
      </c>
      <c r="E76" s="73" t="s">
        <v>145</v>
      </c>
      <c r="F76" s="73" t="s">
        <v>146</v>
      </c>
      <c r="G76" s="73" t="s">
        <v>147</v>
      </c>
      <c r="H76" s="73" t="s">
        <v>148</v>
      </c>
      <c r="I76" s="73" t="s">
        <v>149</v>
      </c>
      <c r="J76" s="73" t="s">
        <v>150</v>
      </c>
    </row>
    <row r="77" spans="3:10" ht="15" customHeight="1" x14ac:dyDescent="0.25">
      <c r="C77" s="62" t="str">
        <f t="shared" ref="C77:J77" si="8">"="&amp;C76&amp;"*Arkusz2!"&amp;K$4</f>
        <v>=$D$65*Arkusz2!$K$6</v>
      </c>
      <c r="D77" s="62" t="str">
        <f t="shared" si="8"/>
        <v>=$E$65*Arkusz2!$L$6</v>
      </c>
      <c r="E77" s="62" t="str">
        <f t="shared" si="8"/>
        <v>=$F$65*Arkusz2!$M$6</v>
      </c>
      <c r="F77" s="62" t="str">
        <f t="shared" si="8"/>
        <v>=$G$65*Arkusz2!$N$6</v>
      </c>
      <c r="G77" s="62" t="str">
        <f t="shared" si="8"/>
        <v>=$H$65*Arkusz2!$O$6</v>
      </c>
      <c r="H77" s="62" t="str">
        <f t="shared" si="8"/>
        <v>=$I$65*Arkusz2!$P$6</v>
      </c>
      <c r="I77" s="62" t="str">
        <f t="shared" si="8"/>
        <v>=$J$65*Arkusz2!$Q$6</v>
      </c>
      <c r="J77" s="62" t="str">
        <f t="shared" si="8"/>
        <v>=$K$65*Arkusz2!$R$6</v>
      </c>
    </row>
    <row r="78" spans="3:10" ht="15" customHeight="1" x14ac:dyDescent="0.25"/>
    <row r="79" spans="3:10" ht="15" customHeight="1" x14ac:dyDescent="0.25">
      <c r="C79" s="73" t="s">
        <v>135</v>
      </c>
      <c r="D79" s="73" t="s">
        <v>136</v>
      </c>
      <c r="E79" s="73" t="s">
        <v>137</v>
      </c>
      <c r="F79" s="73" t="s">
        <v>138</v>
      </c>
      <c r="G79" s="73" t="s">
        <v>139</v>
      </c>
      <c r="H79" s="73" t="s">
        <v>140</v>
      </c>
      <c r="I79" s="73" t="s">
        <v>141</v>
      </c>
      <c r="J79" s="73" t="s">
        <v>142</v>
      </c>
    </row>
    <row r="80" spans="3:10" ht="15" customHeight="1" x14ac:dyDescent="0.25">
      <c r="C80" s="73" t="s">
        <v>151</v>
      </c>
      <c r="D80" s="73" t="s">
        <v>152</v>
      </c>
      <c r="E80" s="73" t="s">
        <v>153</v>
      </c>
      <c r="F80" s="73" t="s">
        <v>154</v>
      </c>
      <c r="G80" s="73" t="s">
        <v>155</v>
      </c>
      <c r="H80" s="73" t="s">
        <v>156</v>
      </c>
      <c r="I80" s="73" t="s">
        <v>157</v>
      </c>
      <c r="J80" s="73" t="s">
        <v>158</v>
      </c>
    </row>
    <row r="81" spans="3:10" ht="15" customHeight="1" x14ac:dyDescent="0.25">
      <c r="C81" s="79"/>
      <c r="D81" s="79"/>
      <c r="E81" s="79"/>
      <c r="F81" s="79"/>
      <c r="G81" s="73" t="s">
        <v>159</v>
      </c>
      <c r="H81" s="73" t="s">
        <v>160</v>
      </c>
      <c r="I81" s="79"/>
      <c r="J81" s="73" t="s">
        <v>161</v>
      </c>
    </row>
    <row r="82" spans="3:10" ht="15" customHeight="1" x14ac:dyDescent="0.25">
      <c r="C82" s="73" t="s">
        <v>162</v>
      </c>
      <c r="D82" s="73" t="s">
        <v>163</v>
      </c>
      <c r="E82" s="73" t="s">
        <v>164</v>
      </c>
      <c r="F82" s="73" t="s">
        <v>165</v>
      </c>
      <c r="G82" s="73" t="s">
        <v>166</v>
      </c>
      <c r="H82" s="73" t="s">
        <v>167</v>
      </c>
      <c r="I82" s="73" t="s">
        <v>168</v>
      </c>
      <c r="J82" s="73" t="s">
        <v>169</v>
      </c>
    </row>
    <row r="83" spans="3:10" ht="15" customHeight="1" x14ac:dyDescent="0.25">
      <c r="C83" s="73" t="s">
        <v>170</v>
      </c>
      <c r="D83" s="73" t="s">
        <v>171</v>
      </c>
      <c r="E83" s="73" t="s">
        <v>172</v>
      </c>
      <c r="F83" s="73" t="s">
        <v>173</v>
      </c>
      <c r="G83" s="73" t="s">
        <v>174</v>
      </c>
      <c r="H83" s="73" t="s">
        <v>175</v>
      </c>
      <c r="I83" s="73" t="s">
        <v>176</v>
      </c>
      <c r="J83" s="73" t="s">
        <v>177</v>
      </c>
    </row>
    <row r="84" spans="3:10" ht="15" customHeight="1" x14ac:dyDescent="0.25">
      <c r="C84" s="62" t="str">
        <f>"="&amp;C79&amp;"*Arkusz2!"&amp;C$4</f>
        <v>=$D$77*Arkusz2!$C$6</v>
      </c>
      <c r="D84" s="62" t="str">
        <f>"="&amp;D79&amp;"*Arkusz2!"&amp;D$4</f>
        <v>=$E$77*Arkusz2!$D$6</v>
      </c>
      <c r="E84" s="62" t="str">
        <f>"="&amp;E79&amp;"*Arkusz2!"&amp;E$4</f>
        <v>=$F$77*Arkusz2!$E$6</v>
      </c>
      <c r="F84" s="80"/>
      <c r="G84" s="80"/>
      <c r="H84" s="80"/>
      <c r="I84" s="80"/>
      <c r="J84" s="80"/>
    </row>
    <row r="85" spans="3:10" ht="15" customHeight="1" x14ac:dyDescent="0.25">
      <c r="C85" s="80"/>
      <c r="D85" s="80"/>
      <c r="E85" s="80"/>
      <c r="F85" s="62" t="str">
        <f>"="&amp;F79&amp;"*Arkusz2!"&amp;F$4</f>
        <v>=$G$77*Arkusz2!$F$6</v>
      </c>
      <c r="G85" s="62" t="str">
        <f>"="&amp;G79&amp;"*Arkusz2!"&amp;G$4</f>
        <v>=$H$77*Arkusz2!$G$6</v>
      </c>
      <c r="H85" s="62" t="str">
        <f>"="&amp;H79&amp;"*Arkusz2!"&amp;H$4</f>
        <v>=$I$77*Arkusz2!$H$6</v>
      </c>
      <c r="I85" s="62" t="str">
        <f>"="&amp;I79&amp;"*Arkusz2!"&amp;I$4</f>
        <v>=$J$77*Arkusz2!$I$6</v>
      </c>
      <c r="J85" s="62" t="str">
        <f>"="&amp;J79&amp;"*Arkusz2!"&amp;J$4</f>
        <v>=$K$77*Arkusz2!$J$6</v>
      </c>
    </row>
    <row r="86" spans="3:10" ht="15" customHeight="1" x14ac:dyDescent="0.25">
      <c r="C86" s="62" t="str">
        <f t="shared" ref="C86:J86" si="9">"="&amp;C80&amp;"*Arkusz2!"&amp;K$4</f>
        <v>=$D$78*Arkusz2!$K$6</v>
      </c>
      <c r="D86" s="62" t="str">
        <f t="shared" si="9"/>
        <v>=$E$78*Arkusz2!$L$6</v>
      </c>
      <c r="E86" s="62" t="str">
        <f t="shared" si="9"/>
        <v>=$F$78*Arkusz2!$M$6</v>
      </c>
      <c r="F86" s="62" t="str">
        <f t="shared" si="9"/>
        <v>=$G$78*Arkusz2!$N$6</v>
      </c>
      <c r="G86" s="62" t="str">
        <f t="shared" si="9"/>
        <v>=$H$78*Arkusz2!$O$6</v>
      </c>
      <c r="H86" s="62" t="str">
        <f t="shared" si="9"/>
        <v>=$I$78*Arkusz2!$P$6</v>
      </c>
      <c r="I86" s="62" t="str">
        <f t="shared" si="9"/>
        <v>=$J$78*Arkusz2!$Q$6</v>
      </c>
      <c r="J86" s="62" t="str">
        <f t="shared" si="9"/>
        <v>=$K$78*Arkusz2!$R$6</v>
      </c>
    </row>
    <row r="87" spans="3:10" ht="15" customHeight="1" x14ac:dyDescent="0.25">
      <c r="C87" s="80"/>
      <c r="D87" s="80"/>
      <c r="E87" s="80"/>
      <c r="F87" s="80"/>
      <c r="G87" s="62" t="str">
        <f>"="&amp;G81&amp;"*Arkusz2!"&amp;$S$4</f>
        <v>=$H$79*Arkusz2!$S$6</v>
      </c>
      <c r="H87" s="62" t="str">
        <f>"="&amp;H81&amp;"*Arkusz2!"&amp;$S$4</f>
        <v>=$I$79*Arkusz2!$S$6</v>
      </c>
      <c r="I87" s="81"/>
      <c r="J87" s="62" t="str">
        <f>"="&amp;J81&amp;"*Arkusz2!"&amp;$S$4</f>
        <v>=$K$79*Arkusz2!$S$6</v>
      </c>
    </row>
    <row r="88" spans="3:10" ht="15" customHeight="1" x14ac:dyDescent="0.25">
      <c r="C88" s="62" t="str">
        <f t="shared" ref="C88:J88" si="10">"="&amp;C82&amp;"*Arkusz2!"&amp;C$4</f>
        <v>=$D$80*Arkusz2!$C$6</v>
      </c>
      <c r="D88" s="62" t="str">
        <f t="shared" si="10"/>
        <v>=$E$80*Arkusz2!$D$6</v>
      </c>
      <c r="E88" s="62" t="str">
        <f t="shared" si="10"/>
        <v>=$F$80*Arkusz2!$E$6</v>
      </c>
      <c r="F88" s="62" t="str">
        <f t="shared" si="10"/>
        <v>=$G$80*Arkusz2!$F$6</v>
      </c>
      <c r="G88" s="62" t="str">
        <f t="shared" si="10"/>
        <v>=$H$80*Arkusz2!$G$6</v>
      </c>
      <c r="H88" s="62" t="str">
        <f t="shared" si="10"/>
        <v>=$I$80*Arkusz2!$H$6</v>
      </c>
      <c r="I88" s="62" t="str">
        <f t="shared" si="10"/>
        <v>=$J$80*Arkusz2!$I$6</v>
      </c>
      <c r="J88" s="62" t="str">
        <f t="shared" si="10"/>
        <v>=$K$80*Arkusz2!$J$6</v>
      </c>
    </row>
    <row r="89" spans="3:10" ht="15" customHeight="1" x14ac:dyDescent="0.25">
      <c r="C89" s="62" t="str">
        <f t="shared" ref="C89:J89" si="11">"="&amp;C83&amp;"*Arkusz2!"&amp;K$4</f>
        <v>=$D$81*Arkusz2!$K$6</v>
      </c>
      <c r="D89" s="62" t="str">
        <f t="shared" si="11"/>
        <v>=$E$81*Arkusz2!$L$6</v>
      </c>
      <c r="E89" s="62" t="str">
        <f t="shared" si="11"/>
        <v>=$F$81*Arkusz2!$M$6</v>
      </c>
      <c r="F89" s="62" t="str">
        <f t="shared" si="11"/>
        <v>=$G$81*Arkusz2!$N$6</v>
      </c>
      <c r="G89" s="62" t="str">
        <f t="shared" si="11"/>
        <v>=$H$81*Arkusz2!$O$6</v>
      </c>
      <c r="H89" s="62" t="str">
        <f t="shared" si="11"/>
        <v>=$I$81*Arkusz2!$P$6</v>
      </c>
      <c r="I89" s="62" t="str">
        <f t="shared" si="11"/>
        <v>=$J$81*Arkusz2!$Q$6</v>
      </c>
      <c r="J89" s="62" t="str">
        <f t="shared" si="11"/>
        <v>=$K$81*Arkusz2!$R$6</v>
      </c>
    </row>
  </sheetData>
  <protectedRanges>
    <protectedRange sqref="C45:J46" name="Rozstęp9_2_1"/>
    <protectedRange sqref="C30:J43" name="Rozstęp9_5_1"/>
    <protectedRange sqref="C48:J58" name="Rozstęp9_6_1"/>
    <protectedRange sqref="J74" name="Rozstęp29_2_1"/>
    <protectedRange sqref="D74" name="Rozstęp27_2_1"/>
    <protectedRange sqref="G69 G71 G73" name="Rozstęp19_2_1"/>
    <protectedRange sqref="I67" name="Rozstęp17_2_1"/>
    <protectedRange sqref="C66" name="Rozstęp15_3_1"/>
    <protectedRange sqref="F67" name="Rozstęp16_2_1"/>
    <protectedRange sqref="D68 D70 D72" name="Rozstęp18_2_1"/>
    <protectedRange sqref="J69 J71 J73" name="Rozstęp20_2_1"/>
    <protectedRange sqref="G74" name="Rozstęp28_2_1"/>
    <protectedRange sqref="F87" name="Rozstęp40_2_1"/>
    <protectedRange sqref="C61:J65" name="Rozstęp9_10_1"/>
    <protectedRange sqref="C76:J76" name="Rozstęp9_11_1"/>
    <protectedRange sqref="C79:J83" name="Rozstęp9_12_1"/>
  </protectedRanges>
  <mergeCells count="2">
    <mergeCell ref="A9:A17"/>
    <mergeCell ref="A18:A26"/>
  </mergeCells>
  <dataValidations count="2">
    <dataValidation allowBlank="1" showErrorMessage="1" sqref="B18:B26 B5:S17" xr:uid="{00000000-0002-0000-0100-000002000000}"/>
    <dataValidation allowBlank="1" showInputMessage="1" showErrorMessage="1" error="Kwota nie może być wyższa od iloczynu liczby uczniów oraz kwoty na ucznia i wskaźnika" sqref="J87 C30:J43 C61:J74 C76:J77 C84:E84 F85:J85 C86:J86 C88:J89 G87:H87 C45:J46" xr:uid="{839FBC45-7330-4CC5-8A51-161B78CD761D}"/>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Rafał Klonowski</dc:creator>
  <cp:lastModifiedBy>Pracownik</cp:lastModifiedBy>
  <cp:lastPrinted>2023-05-16T11:57:05Z</cp:lastPrinted>
  <dcterms:created xsi:type="dcterms:W3CDTF">2023-05-16T10:37:30Z</dcterms:created>
  <dcterms:modified xsi:type="dcterms:W3CDTF">2024-04-24T12:57:10Z</dcterms:modified>
</cp:coreProperties>
</file>