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defaultThemeVersion="166925"/>
  <mc:AlternateContent xmlns:mc="http://schemas.openxmlformats.org/markup-compatibility/2006">
    <mc:Choice Requires="x15">
      <x15ac:absPath xmlns:x15ac="http://schemas.microsoft.com/office/spreadsheetml/2010/11/ac" url="C:\Users\Pracownik\Desktop\2026 podr\"/>
    </mc:Choice>
  </mc:AlternateContent>
  <xr:revisionPtr revIDLastSave="0" documentId="13_ncr:1_{325077B8-1522-406F-BFE4-F7AB5635E15B}" xr6:coauthVersionLast="36" xr6:coauthVersionMax="36" xr10:uidLastSave="{00000000-0000-0000-0000-000000000000}"/>
  <bookViews>
    <workbookView xWindow="0" yWindow="0" windowWidth="28800" windowHeight="11025" xr2:uid="{00000000-000D-0000-FFFF-FFFF00000000}"/>
  </bookViews>
  <sheets>
    <sheet name="Arkusz1" sheetId="1" r:id="rId1"/>
    <sheet name="Arkusz2" sheetId="2" state="hidden" r:id="rId2"/>
  </sheets>
  <definedNames>
    <definedName name="_ftn1" localSheetId="0">Arkusz1!$C$30</definedName>
    <definedName name="_ftnref1" localSheetId="0">Arkusz1!$C$27</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66" i="1" l="1"/>
  <c r="E66" i="1"/>
  <c r="D66" i="1"/>
  <c r="F67" i="1"/>
  <c r="E67" i="1"/>
  <c r="D67" i="1"/>
  <c r="D71" i="1" l="1"/>
  <c r="D25" i="1"/>
  <c r="C47" i="2"/>
  <c r="D47" i="2"/>
  <c r="D52" i="2" s="1"/>
  <c r="E47" i="2"/>
  <c r="F47" i="2"/>
  <c r="F54" i="2" s="1"/>
  <c r="G47" i="2"/>
  <c r="G54" i="2" s="1"/>
  <c r="H47" i="2"/>
  <c r="I47" i="2"/>
  <c r="I54" i="2" s="1"/>
  <c r="J47" i="2"/>
  <c r="J54" i="2" s="1"/>
  <c r="C48" i="2"/>
  <c r="C55" i="2" s="1"/>
  <c r="D48" i="2"/>
  <c r="D55" i="2" s="1"/>
  <c r="E48" i="2"/>
  <c r="E55" i="2" s="1"/>
  <c r="F48" i="2"/>
  <c r="F55" i="2" s="1"/>
  <c r="G48" i="2"/>
  <c r="G55" i="2" s="1"/>
  <c r="H48" i="2"/>
  <c r="H55" i="2" s="1"/>
  <c r="I48" i="2"/>
  <c r="I55" i="2" s="1"/>
  <c r="J48" i="2"/>
  <c r="J55" i="2" s="1"/>
  <c r="C49" i="2"/>
  <c r="C56" i="2" s="1"/>
  <c r="D49" i="2"/>
  <c r="D56" i="2" s="1"/>
  <c r="E49" i="2"/>
  <c r="E56" i="2" s="1"/>
  <c r="F49" i="2"/>
  <c r="F56" i="2" s="1"/>
  <c r="G49" i="2"/>
  <c r="G56" i="2" s="1"/>
  <c r="H49" i="2"/>
  <c r="I49" i="2"/>
  <c r="I56" i="2" s="1"/>
  <c r="J49" i="2"/>
  <c r="J56" i="2" s="1"/>
  <c r="F50" i="2"/>
  <c r="G50" i="2"/>
  <c r="I50" i="2"/>
  <c r="I57" i="2" s="1"/>
  <c r="J50" i="2"/>
  <c r="J57" i="2" s="1"/>
  <c r="G57" i="2"/>
  <c r="F57" i="2"/>
  <c r="D46" i="2"/>
  <c r="E46" i="2"/>
  <c r="E51" i="2" s="1"/>
  <c r="F46" i="2"/>
  <c r="G46" i="2"/>
  <c r="H46" i="2"/>
  <c r="I46" i="2"/>
  <c r="I53" i="2" s="1"/>
  <c r="J46" i="2"/>
  <c r="J53" i="2" s="1"/>
  <c r="G53" i="2"/>
  <c r="C46" i="2"/>
  <c r="D43" i="2"/>
  <c r="E43" i="2"/>
  <c r="F43" i="2"/>
  <c r="G43" i="2"/>
  <c r="G44" i="2" s="1"/>
  <c r="H43" i="2"/>
  <c r="H44" i="2" s="1"/>
  <c r="I43" i="2"/>
  <c r="I44" i="2" s="1"/>
  <c r="J43" i="2"/>
  <c r="C43" i="2"/>
  <c r="C44" i="2" s="1"/>
  <c r="D31" i="2"/>
  <c r="E31" i="2"/>
  <c r="E36" i="2" s="1"/>
  <c r="G31" i="2"/>
  <c r="G37" i="2" s="1"/>
  <c r="H31" i="2"/>
  <c r="J31" i="2"/>
  <c r="D32" i="2"/>
  <c r="E32" i="2"/>
  <c r="E38" i="2" s="1"/>
  <c r="G32" i="2"/>
  <c r="G39" i="2" s="1"/>
  <c r="H32" i="2"/>
  <c r="J32" i="2"/>
  <c r="J39" i="2" s="1"/>
  <c r="D33" i="2"/>
  <c r="D40" i="2" s="1"/>
  <c r="E33" i="2"/>
  <c r="G33" i="2"/>
  <c r="H33" i="2"/>
  <c r="J33" i="2"/>
  <c r="J41" i="2" s="1"/>
  <c r="H37" i="2"/>
  <c r="E40" i="2"/>
  <c r="J37" i="2"/>
  <c r="D38" i="2"/>
  <c r="H39" i="2"/>
  <c r="F30" i="2"/>
  <c r="F35" i="2" s="1"/>
  <c r="I30" i="2"/>
  <c r="C30" i="2"/>
  <c r="D36" i="2"/>
  <c r="C34" i="2"/>
  <c r="J70" i="1"/>
  <c r="K72" i="1"/>
  <c r="J72" i="1"/>
  <c r="H72" i="1"/>
  <c r="G72" i="1"/>
  <c r="K71" i="1"/>
  <c r="J71" i="1"/>
  <c r="I71" i="1"/>
  <c r="H71" i="1"/>
  <c r="G71" i="1"/>
  <c r="F71" i="1"/>
  <c r="E71" i="1"/>
  <c r="K70" i="1"/>
  <c r="I70" i="1"/>
  <c r="H70" i="1"/>
  <c r="G70" i="1"/>
  <c r="F70" i="1"/>
  <c r="E70" i="1"/>
  <c r="D70" i="1"/>
  <c r="K69" i="1"/>
  <c r="J69" i="1"/>
  <c r="I69" i="1"/>
  <c r="H69" i="1"/>
  <c r="G69" i="1"/>
  <c r="K68" i="1"/>
  <c r="J68" i="1"/>
  <c r="I68" i="1"/>
  <c r="H68" i="1"/>
  <c r="G68" i="1"/>
  <c r="D50" i="1"/>
  <c r="K50" i="1"/>
  <c r="J50" i="1"/>
  <c r="I50" i="1"/>
  <c r="H50" i="1"/>
  <c r="G50" i="1"/>
  <c r="F50" i="1"/>
  <c r="E50" i="1"/>
  <c r="K30" i="1"/>
  <c r="K32" i="1"/>
  <c r="I32" i="1"/>
  <c r="H32" i="1"/>
  <c r="F31" i="1"/>
  <c r="E31" i="1"/>
  <c r="I30" i="1"/>
  <c r="H30" i="1"/>
  <c r="F29" i="1"/>
  <c r="E29" i="1"/>
  <c r="K28" i="1"/>
  <c r="I28" i="1"/>
  <c r="H28" i="1"/>
  <c r="F27" i="1"/>
  <c r="E27" i="1"/>
  <c r="J26" i="1"/>
  <c r="G26" i="1"/>
  <c r="E52" i="2"/>
  <c r="H56" i="2"/>
  <c r="H54" i="2"/>
  <c r="C52" i="2"/>
  <c r="H53" i="2"/>
  <c r="F53" i="2"/>
  <c r="D51" i="2"/>
  <c r="C51" i="2"/>
  <c r="J44" i="2"/>
  <c r="F44" i="2"/>
  <c r="E44" i="2"/>
  <c r="D44" i="2"/>
  <c r="G41" i="2"/>
  <c r="H41" i="2"/>
  <c r="I35" i="2"/>
  <c r="S26" i="2"/>
  <c r="R26" i="2"/>
  <c r="Q26" i="2"/>
  <c r="P26" i="2"/>
  <c r="O26" i="2"/>
  <c r="N26" i="2"/>
  <c r="M26" i="2"/>
  <c r="L26" i="2"/>
  <c r="K26" i="2"/>
  <c r="J26" i="2"/>
  <c r="I26" i="2"/>
  <c r="H26" i="2"/>
  <c r="G26" i="2"/>
  <c r="F26" i="2"/>
  <c r="E26" i="2"/>
  <c r="D26" i="2"/>
  <c r="C26" i="2"/>
  <c r="S25" i="2"/>
  <c r="R25" i="2"/>
  <c r="Q25" i="2"/>
  <c r="P25" i="2"/>
  <c r="O25" i="2"/>
  <c r="N25" i="2"/>
  <c r="M25" i="2"/>
  <c r="L25" i="2"/>
  <c r="K25" i="2"/>
  <c r="J25" i="2"/>
  <c r="I25" i="2"/>
  <c r="H25" i="2"/>
  <c r="G25" i="2"/>
  <c r="F25" i="2"/>
  <c r="E25" i="2"/>
  <c r="D25" i="2"/>
  <c r="C25" i="2"/>
  <c r="S24" i="2"/>
  <c r="R24" i="2"/>
  <c r="Q24" i="2"/>
  <c r="P24" i="2"/>
  <c r="O24" i="2"/>
  <c r="N24" i="2"/>
  <c r="M24" i="2"/>
  <c r="L24" i="2"/>
  <c r="K24" i="2"/>
  <c r="J24" i="2"/>
  <c r="I24" i="2"/>
  <c r="H24" i="2"/>
  <c r="G24" i="2"/>
  <c r="F24" i="2"/>
  <c r="E24" i="2"/>
  <c r="D24" i="2"/>
  <c r="C24" i="2"/>
  <c r="S23" i="2"/>
  <c r="R23" i="2"/>
  <c r="Q23" i="2"/>
  <c r="P23" i="2"/>
  <c r="O23" i="2"/>
  <c r="N23" i="2"/>
  <c r="M23" i="2"/>
  <c r="L23" i="2"/>
  <c r="K23" i="2"/>
  <c r="J23" i="2"/>
  <c r="I23" i="2"/>
  <c r="H23" i="2"/>
  <c r="G23" i="2"/>
  <c r="F23" i="2"/>
  <c r="E23" i="2"/>
  <c r="D23" i="2"/>
  <c r="C23" i="2"/>
  <c r="S22" i="2"/>
  <c r="R22" i="2"/>
  <c r="Q22" i="2"/>
  <c r="P22" i="2"/>
  <c r="O22" i="2"/>
  <c r="N22" i="2"/>
  <c r="M22" i="2"/>
  <c r="L22" i="2"/>
  <c r="K22" i="2"/>
  <c r="J22" i="2"/>
  <c r="I22" i="2"/>
  <c r="H22" i="2"/>
  <c r="G22" i="2"/>
  <c r="F22" i="2"/>
  <c r="E22" i="2"/>
  <c r="D22" i="2"/>
  <c r="C22" i="2"/>
  <c r="S21" i="2"/>
  <c r="R21" i="2"/>
  <c r="Q21" i="2"/>
  <c r="P21" i="2"/>
  <c r="O21" i="2"/>
  <c r="N21" i="2"/>
  <c r="M21" i="2"/>
  <c r="L21" i="2"/>
  <c r="K21" i="2"/>
  <c r="J21" i="2"/>
  <c r="I21" i="2"/>
  <c r="H21" i="2"/>
  <c r="G21" i="2"/>
  <c r="F21" i="2"/>
  <c r="E21" i="2"/>
  <c r="D21" i="2"/>
  <c r="C21" i="2"/>
  <c r="S20" i="2"/>
  <c r="R20" i="2"/>
  <c r="Q20" i="2"/>
  <c r="P20" i="2"/>
  <c r="O20" i="2"/>
  <c r="N20" i="2"/>
  <c r="M20" i="2"/>
  <c r="L20" i="2"/>
  <c r="K20" i="2"/>
  <c r="J20" i="2"/>
  <c r="I20" i="2"/>
  <c r="H20" i="2"/>
  <c r="G20" i="2"/>
  <c r="F20" i="2"/>
  <c r="E20" i="2"/>
  <c r="D20" i="2"/>
  <c r="C20" i="2"/>
  <c r="S19" i="2"/>
  <c r="R19" i="2"/>
  <c r="Q19" i="2"/>
  <c r="P19" i="2"/>
  <c r="O19" i="2"/>
  <c r="N19" i="2"/>
  <c r="M19" i="2"/>
  <c r="L19" i="2"/>
  <c r="K19" i="2"/>
  <c r="J19" i="2"/>
  <c r="I19" i="2"/>
  <c r="H19" i="2"/>
  <c r="G19" i="2"/>
  <c r="F19" i="2"/>
  <c r="E19" i="2"/>
  <c r="D19" i="2"/>
  <c r="C19" i="2"/>
  <c r="S18" i="2"/>
  <c r="R18" i="2"/>
  <c r="Q18" i="2"/>
  <c r="P18" i="2"/>
  <c r="O18" i="2"/>
  <c r="N18" i="2"/>
  <c r="M18" i="2"/>
  <c r="L18" i="2"/>
  <c r="K18" i="2"/>
  <c r="J18" i="2"/>
  <c r="I18" i="2"/>
  <c r="H18" i="2"/>
  <c r="G18" i="2"/>
  <c r="F18" i="2"/>
  <c r="E18" i="2"/>
  <c r="D18" i="2"/>
  <c r="C18" i="2"/>
  <c r="K73" i="1" l="1"/>
  <c r="J73" i="1"/>
  <c r="I73" i="1"/>
  <c r="H73" i="1"/>
  <c r="G73" i="1"/>
  <c r="F73" i="1"/>
  <c r="E73" i="1"/>
  <c r="D73" i="1"/>
  <c r="L72" i="1"/>
  <c r="L71" i="1"/>
  <c r="L70" i="1"/>
  <c r="L69" i="1"/>
  <c r="L68" i="1"/>
  <c r="L67" i="1"/>
  <c r="L66" i="1"/>
  <c r="K33" i="1"/>
  <c r="J33" i="1"/>
  <c r="I33" i="1"/>
  <c r="H33" i="1"/>
  <c r="G33" i="1"/>
  <c r="F33" i="1"/>
  <c r="E33" i="1"/>
  <c r="D33" i="1"/>
  <c r="L32" i="1"/>
  <c r="L31" i="1"/>
  <c r="L30" i="1"/>
  <c r="L29" i="1"/>
  <c r="L28" i="1"/>
  <c r="L27" i="1"/>
  <c r="L26" i="1"/>
  <c r="L25" i="1"/>
  <c r="L73" i="1" l="1"/>
  <c r="L74" i="1" s="1"/>
  <c r="L33" i="1"/>
  <c r="L50" i="1" l="1"/>
  <c r="L51" i="1" s="1"/>
  <c r="L52" i="1" s="1"/>
  <c r="L75" i="1" l="1"/>
  <c r="L34" i="1"/>
  <c r="I54" i="1"/>
  <c r="L35" i="1" l="1"/>
  <c r="G87" i="1" s="1"/>
  <c r="I37" i="1" l="1"/>
</calcChain>
</file>

<file path=xl/sharedStrings.xml><?xml version="1.0" encoding="utf-8"?>
<sst xmlns="http://schemas.openxmlformats.org/spreadsheetml/2006/main" count="170" uniqueCount="106">
  <si>
    <t>Nazwa jednostki samorządu terytorialnego</t>
  </si>
  <si>
    <t>Kod TERYT</t>
  </si>
  <si>
    <t>(należy wybrać właściwy wiersz z listy rozwijanej)</t>
  </si>
  <si>
    <t>Poz.</t>
  </si>
  <si>
    <t>Razem</t>
  </si>
  <si>
    <t>klasa I</t>
  </si>
  <si>
    <t>klasa II</t>
  </si>
  <si>
    <t>klasa III</t>
  </si>
  <si>
    <t>klasa IV</t>
  </si>
  <si>
    <t>klasa V</t>
  </si>
  <si>
    <t>klasa VI</t>
  </si>
  <si>
    <t>klasa VII</t>
  </si>
  <si>
    <t>klasa VIII</t>
  </si>
  <si>
    <t>7</t>
  </si>
  <si>
    <t>9</t>
  </si>
  <si>
    <t>11</t>
  </si>
  <si>
    <t>Wnioskowana kwota dotacji (suma kwot wskazanych w poz. 13, kol. 11 i poz. 14, kol. 11)</t>
  </si>
  <si>
    <t xml:space="preserve">Łączna kwota dotacji celowej na wyposażenie szkół w podręczniki lub materiały edukacyjne, w tym koszty obsługi zadania (poz. 15, kol. 11), wynosi </t>
  </si>
  <si>
    <t>Wnioskowana kwota dotacji (suma kwot wskazanych w poz. 2, kol. 11 i poz. 3, kol. 11)</t>
  </si>
  <si>
    <t xml:space="preserve">Łączna kwota dotacji celowej na wyposażenie szkół w materiały ćwiczeniowe, w tym koszty obsługi zadania (poz. 4, kol. 11), wynosi </t>
  </si>
  <si>
    <t>IV. Kwota dotacji celowej na wyposażenie szkół (zespołów szkół) w podręczniki, materiały edukacyjne lub materiały ćwiczeniowe uwzględniająca kwoty refundacji</t>
  </si>
  <si>
    <t>, z tego:</t>
  </si>
  <si>
    <t>- wydatki bieżące</t>
  </si>
  <si>
    <t>- wydatki majątkowe</t>
  </si>
  <si>
    <t>data sporządzenia</t>
  </si>
  <si>
    <t>….......................................................................</t>
  </si>
  <si>
    <t>informacja składana po raz pierwszy</t>
  </si>
  <si>
    <t>aktualizacja informacji</t>
  </si>
  <si>
    <t>klasa  VIII</t>
  </si>
  <si>
    <t>j. obcy zaawansowany</t>
  </si>
  <si>
    <t>podr</t>
  </si>
  <si>
    <t>ćw</t>
  </si>
  <si>
    <t>ref</t>
  </si>
  <si>
    <t>WSKAŹNIKI</t>
  </si>
  <si>
    <t>lekki</t>
  </si>
  <si>
    <t>umiarkowany</t>
  </si>
  <si>
    <t>niesłyszący</t>
  </si>
  <si>
    <t>słabosłyszący</t>
  </si>
  <si>
    <t>autyzm</t>
  </si>
  <si>
    <t>słabowidzący 1</t>
  </si>
  <si>
    <t>słabowidzący 2</t>
  </si>
  <si>
    <t>niewidomi 1</t>
  </si>
  <si>
    <t>niewidomi 2</t>
  </si>
  <si>
    <t>KWOTY</t>
  </si>
  <si>
    <t>Załącznik nr 4</t>
  </si>
  <si>
    <r>
      <t>Wyszczególnienie</t>
    </r>
    <r>
      <rPr>
        <vertAlign val="superscript"/>
        <sz val="11"/>
        <color theme="1"/>
        <rFont val="Times New Roman"/>
        <family val="1"/>
        <charset val="238"/>
      </rPr>
      <t>[1]</t>
    </r>
  </si>
  <si>
    <r>
      <t>Wyszczególnienie</t>
    </r>
    <r>
      <rPr>
        <vertAlign val="superscript"/>
        <sz val="11"/>
        <color rgb="FF000000"/>
        <rFont val="Times New Roman"/>
        <family val="1"/>
        <charset val="238"/>
      </rPr>
      <t>[1]</t>
    </r>
  </si>
  <si>
    <t>Koszty obsługi zadania (1% kwoty wskazanej w poz. 13, kol. 11) po zaokrągleniu w dół do pełnych groszy</t>
  </si>
  <si>
    <t>I. Dotacja celowa na wyposażenie szkół w podręczniki lub materiały edukacyjne</t>
  </si>
  <si>
    <t>II. Dotacja celowa na wyposażenie szkół w materiały ćwiczeniowe</t>
  </si>
  <si>
    <t>Koszty obsługi zadania (1% kwoty wskazanej w poz. 2, kol. 11) po zaokrągleniu w dół do pełnych groszy</t>
  </si>
  <si>
    <t>Środki niezbędne na wyposażenie szkół podstawowych w podręczniki do zajęć z zakresu edukacji: polonistycznej, matematycznej, przyrodniczej i społecznej, podręczniki do zajęć z zakresu danego języka obcego nowożytnego lub materiały edukacyjne dla liczby uczniów wskazanej w poz. 1 (kwota nie może być wyższa od iloczynu liczby uczniów wskazanej odpowiednio w poz. 1, kol. 3–5 oraz kwoty 98,01 zł na ucznia)</t>
  </si>
  <si>
    <t>[6]</t>
  </si>
  <si>
    <t>[7]</t>
  </si>
  <si>
    <t>[8]</t>
  </si>
  <si>
    <t>[1]</t>
  </si>
  <si>
    <t>[3]</t>
  </si>
  <si>
    <t>[4]</t>
  </si>
  <si>
    <t>[5]</t>
  </si>
  <si>
    <t>pieczęć i podpis
 wójta / burmistrza / prezydenta miasta / starosty / marszałka województwa*</t>
  </si>
  <si>
    <t>*W przypadku wniosku przekazywanego w postaci:
1) elektronicznej opatrzonego kwalifikowanym podpisem elektronicznym, podpisem osobistym lub podpisem zaufanym umieszcza się ten podpis;
2) papierowej i elektronicznej we:
    a) wniosku w postaci papierowej umieszcza się pieczęć i podpis wójta / burmistrza / prezydenta miasta / starosty / marszałka województwa,
    b) wniosku w postaci elektronicznej nie umieszcza się pieczęci i podpisu wójta / burmistrza / prezydenta miasta / starosty / marszałka województwa.</t>
  </si>
  <si>
    <t>Ilekroć w wyszczególnieniu jest mowa o szkołach podstawowych – należy przez to rozumieć także szkoły artystyczne realizujące kształcenie ogólne w zakresie szkoły podstawowej prowadzone przez jednostki samorządu terytorialnego.</t>
  </si>
  <si>
    <t>Wniosek o udzielenie dotacji celowej na wyposażenie szkół w podręczniki, materiały edukacyjne lub materiały ćwiczeniowe w 2026 r.</t>
  </si>
  <si>
    <t>Prognozowana liczba uczniów danych klas w roku szkolnym 2026/2027 powiększona o liczbę uczniów równą liczbie oddziałów danych klas</t>
  </si>
  <si>
    <t>Środki niezbędne na wyposażenie szkół podstawowych w podręczniki do zajęć z zakresu edukacji: polonistycznej, matematycznej, przyrodniczej i społecznej, podręczniki do zajęć z zakresu danego języka obcego nowożytnego lub materiały edukacyjne dla liczby uczniów wskazanej w poz. 1 (kwota nie może być wyższa od iloczynu liczby uczniów wskazanej w poz. 1, kol. 3 oraz kwoty 117,81 zł na ucznia)</t>
  </si>
  <si>
    <t>Środki niezbędne na wyposażenie szkół podstawowych w podręczniki lub materiały edukacyjne dla liczby uczniów wskazanej w poz. 1 (kwota nie może być wyższa od iloczynu liczby uczniów wskazanej odpowiednio w:
- poz. 1, kol. 6 oraz kwoty 219,78 zł na ucznia,
- poz. 1, kol. 9 oraz kwoty 392,04 zł na ucznia)</t>
  </si>
  <si>
    <t>Środki niezbędne na wyposażenie szkół podstawowych w podręczniki do zajęć z zakresu edukacji: polonistycznej, matematycznej, przyrodniczej i społecznej, podręczniki do zajęć z zakresu danego języka obcego nowożytnego lub materiały edukacyjne dla liczby uczniów wskazanej w poz. 2 (kwota nie może być wyższa od iloczynu liczby uczniów wskazanej odpowiednio w poz. 2, kol. 4 i 5 oraz kwoty 117,81 zł na ucznia)</t>
  </si>
  <si>
    <t>Środki niezbędne na wyposażenie szkół podstawowych w podręczniki lub materiały edukacyjne dla liczby uczniów wskazanej w poz. 2 (kwota nie może być wyższa od iloczynu liczby uczniów wskazanej odpowiednio w:
- poz. 2, kol. 7 i 8 oraz kwoty 283,14 zł na ucznia,
- poz. 2, kol. 10 oraz kwoty 392,04 zł na ucznia)</t>
  </si>
  <si>
    <t>Środki niezbędne na wyposażenie szkół podstawowych w podręczniki do zajęć z zakresu edukacji: polonistycznej, matematycznej, przyrodniczej i społecznej, podręczniki do zajęć z zakresu danego języka obcego nowożytnego lub materiały edukacyjne dla liczby uczniów wskazanej w poz. 3 (kwota nie może być wyższa od iloczynu liczby uczniów wskazanej odpowiednio w poz. 3, kol. 4 i 5 oraz kwoty 117,81 zł na ucznia)</t>
  </si>
  <si>
    <t>Środki niezbędne na wyposażenie szkół podstawowych w podręczniki lub materiały edukacyjne dla liczby uczniów wskazanej w poz. 3 (kwota nie może być wyższa od iloczynu liczby uczniów wskazanej odpowiednio w:
- poz. 3, kol. 7 i 8 oraz kwoty 283,14 zł na ucznia,
- poz. 3, kol. 10 oraz kwoty 392,04 zł na ucznia)</t>
  </si>
  <si>
    <t>Środki niezbędne na wyposażenie szkół podstawowych w podręczniki do zajęć z zakresu edukacji: polonistycznej, matematycznej, przyrodniczej i społecznej, podręczniki do zajęć z zakresu danego języka obcego nowożytnego lub materiały edukacyjne dla liczby uczniów wskazanej w poz. 4 (kwota nie może być wyższa od iloczynu liczby uczniów wskazanej odpowiednio w poz. 4, kol. 4 i 5 oraz kwoty 117,81 zł na ucznia)</t>
  </si>
  <si>
    <t>Środki niezbędne na wyposażenie szkół podstawowych w podręczniki lub materiały edukacyjne dla liczby uczniów wskazanej w poz. 4 (kwota nie może być wyższa od iloczynu liczby uczniów wskazanej odpowiednio w:
- poz. 4, kol. 7 i 8 oraz kwoty 283,14 zł na ucznia,
- poz. 4, kol. 10 oraz kwoty 392,04 zł na ucznia)</t>
  </si>
  <si>
    <t>Środki niezbędne na wyposażenie szkół podstawowych w podręczniki lub materiały edukacyjne (suma kwot wskazanych w poz. 5–12)</t>
  </si>
  <si>
    <t>Prognozowana liczba uczniów danych klas w roku szkolnym 2026/2027</t>
  </si>
  <si>
    <t>Środki niezbędne na wyposażenie szkół podstawowych w materiały ćwiczeniowe dla liczby uczniów wskazanej w poz. 1 (kwota nie może być wyższa od iloczynu liczby uczniów wskazanej odpowiednio w:
- poz. 1, kol. 3–5 oraz kwoty 65,34 zł na ucznia,
- poz. 1, kol. 6–10 oraz kwoty 32,67 zł na ucznia)</t>
  </si>
  <si>
    <t>Środki podlegające refundacji (suma kwot wskazanych w poz. 6–12)</t>
  </si>
  <si>
    <t>Środki niezbędne na wyposażenie szkół podstawowych w podręczniki do zajęć z zakresu edukacji: polonistycznej, matematycznej, przyrodniczej i społecznej, podręczniki do zajęć z zakresu danego języka obcego nowożytnego lub materiały edukacyjne dla liczby uczniów wskazanej w poz. 2 (kwota nie może być wyższa od iloczynu liczby uczniów wskazanej odpowiednio w poz. 2, kol. 3–5 oraz kwoty 117,81 zł na ucznia)</t>
  </si>
  <si>
    <t>Środki niezbędne na wyposażenie szkół podstawowych w podręczniki lub materiały edukacyjne dla liczby uczniów wskazanej w poz. 1 (kwota nie może być wyższa od iloczynu liczby uczniów wskazanej odpowiednio w:
- poz. 1, kol. 6 oraz kwoty 183,15 zł na ucznia,
- poz. 1, kol. 7 i 8 oraz kwoty 235,62 zł na ucznia,
- poz. 1, kol. 9 i 10 oraz kwoty 326,70 zł na ucznia)</t>
  </si>
  <si>
    <t>Środki niezbędne na wyposażenie szkół podstawowych w podręczniki lub materiały edukacyjne dla liczby uczniów wskazanej w poz. 2 (kwota nie może być wyższa od iloczynu liczby uczniów wskazanej odpowiednio w:
- poz. 2, kol. 6 oraz kwoty 219,78 zł na ucznia,
- poz. 2, kol. 7 i 8 oraz kwoty 283,14 zł na ucznia,
- poz. 2, kol. 9 i 10 oraz kwoty 392,04 zł na ucznia)</t>
  </si>
  <si>
    <t>Środki niezbędne na wyposażenie szkół podstawowych w materiały ćwiczeniowe dla liczby uczniów wskazanej w poz. 3 (kwota nie może być wyższa od iloczynu liczby uczniów wskazanej odpowiednio w:
- poz. 3, kol. 3–5 oraz kwoty 54,45 zł na ucznia,
- poz. 3, kol. 6–10 oraz kwoty 27,23 zł na ucznia)</t>
  </si>
  <si>
    <t>Środki niezbędne na wyposażenie szkół podstawowych w materiały ćwiczeniowe dla liczby uczniów wskazanej w poz. 4 (kwota nie może być wyższa od iloczynu liczby uczniów wskazanej odpowiednio w:
- poz. 4, kol. 3–5 oraz kwoty 65,34 zł na ucznia,
- poz. 4, kol. 6–10 oraz kwoty 32,67 zł na ucznia)</t>
  </si>
  <si>
    <t>Środki niezbędne na wyposażenie szkół podstawowych w podręczniki do danego języka obcego nowożytnego lub materiały edukacyjne do danego języka obcego nowożytnego ze względu na zdiagnozowany stopień zaawansowania znajomości danego języka obcego nowożytnego dla liczby uczniów wskazanej w poz. 5 (kwota nie może być wyższa od iloczynu liczby uczniów wskazanej odpowiednio w poz. 5, kol. 6, 7, 9 i 10 oraz kwoty 24,75 zł na ucznia)</t>
  </si>
  <si>
    <t>III. Dotacja celowa na refundację kosztów poniesionych w roku szkolnym 2025/2026 na zapewnienie podręczników, materiałów edukacyjnych lub materiałów ćwiczeniowych</t>
  </si>
  <si>
    <t>Należy wypełnić poz. 2 w przypadku, gdy w roku szkolnym 2026/2027 liczba uczniów:
1) klas II, V i VIII szkół podstawowych oraz klas szkół artystycznych realizujących kształcenie ogólne w zakresie klas II, V i VIII szkoły podstawowej ulegnie zwiększeniu w stosunku do liczby uczniów tych klas w roku szkolnym 2024/2025 i 2025/2026 lub
2) klas III i VI szkół podstawowych oraz klas szkół artystycznych realizujących kształcenie ogólne w zakresie klas III i VI szkoły podstawowej ulegnie zwiększeniu w stosunku do liczby uczniów tych klas w roku szkolnym 2025/2026.</t>
  </si>
  <si>
    <t>Należy wypełnić poz. 3 w przypadku, gdy w roku szkolnym:
1) 2024/2025 nie funkcjonowały klasy II, V i VIII szkół podstawowych oraz klasy szkół artystycznych realizujących kształcenie ogólne w zakresie klas II, V i VIII szkoły podstawowej lub nie uczęszczali do tych klas uczniowie lub
2) 2025/2026 nie funkcjonowały klasy II, III, V, VI i VIII szkół podstawowych oraz klasy szkół artystycznych realizujących kształcenie ogólne w zakresie klas II, III, V, VI i VIII szkoły podstawowej lub nie uczęszczali do tych klas uczniowie.</t>
  </si>
  <si>
    <t>Należy wypełnić poz. 4 w przypadku, gdy liczba uczniów danych klas w roku szkolnym 2026/2027 nie ulegnie zwiększeniu w stosunku do liczby uczniów danych klas w roku szkolnym 2024/2025 lub 2025/2026, a istnieje konieczność zakupu podręczników lub materiałów edukacyjnych z powodu niedokonania takiego zakupu ze środków ostatniej dotacji celowej na wszystkich uczniów tej klasy udzielonej odpowiednio w 2024 r. lub 2025 r.</t>
  </si>
  <si>
    <t>Należy wypełnić poz. 1 w przypadku, gdy w roku szkolnym 2025/2026 szkoły podstawowe oraz szkoły artystyczne realizujące kształcenie ogólne w zakresie szkoły podstawowej zapewniły uczniom podręczniki lub materiały edukacyjne na rok szkolny 2025/2026, które zostały zakupione w 2025 r. oraz od dnia 1 stycznia 2026 r. do dnia 31 marca 2026 r. zgodnie z art. 57 ust. 5 ustawy z dnia 27 października 2017 r. o finansowaniu zadań oświatowych (Dz. U. z 2025 r. poz. 439 i 1792 oraz z 2026 r. poz. 34 i 319), zwanej dalej „ustawą”, podlegające refundacji z dotacji celowej w 2026 r. w kwotach obowiązujących do dnia 31 marca 2026 r.</t>
  </si>
  <si>
    <t>[9]</t>
  </si>
  <si>
    <t>[10]</t>
  </si>
  <si>
    <t>Należy wypełnić poz. 2 w przypadku, gdy w roku szkolnym 2025/2026 szkoły podstawowe oraz szkoły artystyczne realizujące kształcenie ogólne w zakresie szkoły podstawowej zapewniły uczniom podręczniki lub materiały edukacyjne na rok szkolny 2025/2026, które zostały zakupione od dnia 1 kwietnia 2026 r. zgodnie z art. 57 ust. 5 ustawy, podlegające refundacji z dotacji celowej w 2026 r. w kwotach obowiązujących od dnia 1 kwietnia 2026 r.</t>
  </si>
  <si>
    <t>Należy wypełnić poz. 3 w przypadku, gdy w roku szkolnym 2025/2026 szkoły podstawowe oraz szkoły artystyczne realizujące kształcenie ogólne w zakresie szkoły podstawowej zapewniły uczniom materiały ćwiczeniowe na rok szkolny 2025/2026, które zostały zakupione w 2025 r. oraz od dnia 1 stycznia 2026 r. do dnia 31 marca 2026 r. zgodnie z art. 57 ust. 5 ustawy, podlegające refundacji z dotacji celowej w 2026 r. w kwotach obowiązujących do dnia 31 marca 2026 r.</t>
  </si>
  <si>
    <t>Należy wypełnić poz. 4 w przypadku, gdy w roku szkolnym 2025/2026 szkoły podstawowe oraz szkoły artystyczne realizujące kształcenie ogólne w zakresie szkoły podstawowej zapewniły uczniom materiały ćwiczeniowe na rok szkolny 2025/2026, które zostały zakupione od dnia 1 kwietnia 2026 r. zgodnie z art. 57 ust. 5 ustawy, podlegające refundacji z dotacji celowej w 2026 r. w kwotach obowiązujących od dnia 1 kwietnia 2026 r.</t>
  </si>
  <si>
    <t>W poz. 5, kol. 9 i 10 należy podać liczbę uczniów równą liczbie podręczników do danego języka obcego nowożytnego lub materiałów edukacyjnych do danego języka obcego nowożytnego zakupionych ze względu na zdiagnozowany stopień zaawansowania znajomości danego języka obcego nowożytnego, z tym że jeżeli dla danych uczniów zakupiono podręczniki lub materiały edukacyjne do dwóch języków obcych nowożytnych – należy podać podwójną liczbę tych uczniów.</t>
  </si>
  <si>
    <t xml:space="preserve">Suma kwot wskazanych w pkt I (poz. 15, kol. 11), pkt II (poz. 4, kol. 11) i pkt III (poz. 15, kol. 11) wynosi </t>
  </si>
  <si>
    <r>
      <t>Prognozowany wzrost liczby uczniów klas II, III, V, VI i VIII w roku szkolnym 2026/2027 w stosunku do odpowiednio:
- liczby uczniów klas II szkół podstawowych, którym w roku szkolnym 2024/2025 i 2025/2026 szkoły te zapewniły podręczniki do zajęć z zakresu edukacji: polonistycznej, matematycznej, przyrodniczej i społecznej, podręczniki do zajęć z zakresu danego języka obcego nowożytnego lub materiały edukacyjne,
- liczby uczniów klas III szkół podstawowych, którym w roku szkolnym 2025/2026 szkoły te zapewniły podręczniki do zajęć z zakresu edukacji: polonistycznej, matematycznej, przyrodniczej i społecznej, podręczniki do zajęć z zakresu danego języka obcego nowożytnego lub materiały edukacyjne,
- liczby uczniów klas V i VIII szkół podstawowych, którym w roku szkolnym 2024/2025 i 2025/2026 szkoły te zapewniły podręczniki lub materiały edukacyjne,
- liczby uczniów klas VI szkół podstawowych, którym w roku szkolnym 2025/2026 szkoły te zapewniły podręczniki lub materiały edukacyjne</t>
    </r>
    <r>
      <rPr>
        <vertAlign val="superscript"/>
        <sz val="9"/>
        <color rgb="FF000000"/>
        <rFont val="Times New Roman"/>
        <family val="1"/>
        <charset val="238"/>
      </rPr>
      <t>[3]</t>
    </r>
  </si>
  <si>
    <r>
      <t>Prognozowana liczba uczniów danych klas w roku szkolnym 2026/2027 powiększona o liczbę uczniów równą liczbie oddziałów danych klas</t>
    </r>
    <r>
      <rPr>
        <vertAlign val="superscript"/>
        <sz val="9"/>
        <color rgb="FF000000"/>
        <rFont val="Times New Roman"/>
        <family val="1"/>
        <charset val="238"/>
      </rPr>
      <t>[4]</t>
    </r>
  </si>
  <si>
    <r>
      <t>Liczba uczniów danych klas w roku szkolnym 2026/2027, dla których istnieje konieczność zapewnienia przez szkoły podstawowe:
- podręczników do zajęć z zakresu edukacji: polonistycznej, matematycznej, przyrodniczej i społecznej, podręczników do zajęć z zakresu danego języka obcego nowożytnego lub materiałów edukacyjnych, w przypadku uczniów klas II i III,
- podręczników lub materiałów edukacyjnych, w przypadku uczniów klas V, VI i VIII</t>
    </r>
    <r>
      <rPr>
        <vertAlign val="superscript"/>
        <sz val="9"/>
        <color rgb="FF000000"/>
        <rFont val="Times New Roman"/>
        <family val="1"/>
        <charset val="238"/>
      </rPr>
      <t>[5]</t>
    </r>
  </si>
  <si>
    <r>
      <t>Liczba uczniów danych klas w roku szkolnym 2025/2026, którym szkoły podstawowe ze środków dotacji celowej zapewniły podręczniki do danego języka obcego nowożytnego lub materiały edukacyjne do danego języka obcego nowożytnego ze względu na zdiagnozowany stopień zaawansowania znajomości danego języka obcego nowożytnego</t>
    </r>
    <r>
      <rPr>
        <vertAlign val="superscript"/>
        <sz val="9"/>
        <color rgb="FF000000"/>
        <rFont val="Times New Roman"/>
        <family val="1"/>
        <charset val="238"/>
      </rPr>
      <t>[10]</t>
    </r>
  </si>
  <si>
    <t>Szkoła podstawowa</t>
  </si>
  <si>
    <t>Szkoła artystyczna realizująca kształcenie ogólne w zakresie szkoły podstawowej</t>
  </si>
  <si>
    <t>Kwota bazowa do 31 marca 2026 r.</t>
  </si>
  <si>
    <t>Kwota bazowa od 1 kwietnia 2026 r.</t>
  </si>
  <si>
    <r>
      <rPr>
        <sz val="9"/>
        <color rgb="FFFF0000"/>
        <rFont val="Times New Roman"/>
        <family val="1"/>
        <charset val="238"/>
      </rPr>
      <t xml:space="preserve">                                       Zakup do 31 marca 2026 r.</t>
    </r>
    <r>
      <rPr>
        <sz val="9"/>
        <color rgb="FF000000"/>
        <rFont val="Times New Roman"/>
        <family val="1"/>
        <charset val="238"/>
      </rPr>
      <t xml:space="preserve">
Wzrost liczby uczniów danych klas w ciągu roku szkolnego 2025/2026 w stosunku do liczby uczniów tych klas, którym w 2025 r. szkoły podstawowe ze środków dotacji celowej zapewniły:
- podręczniki do zajęć z zakresu edukacji: polonistycznej, matematycznej, przyrodniczej i społecznej, podręczniki do zajęć z zakresu danego języka obcego nowożytnego lub materiały edukacyjne, w przypadku uczniów klas I–III,
- podręczniki lub materiały edukacyjne, w przypadku uczniów klas IV–VIII</t>
    </r>
    <r>
      <rPr>
        <vertAlign val="superscript"/>
        <sz val="9"/>
        <color rgb="FF000000"/>
        <rFont val="Times New Roman"/>
        <family val="1"/>
        <charset val="238"/>
      </rPr>
      <t>[6]</t>
    </r>
  </si>
  <si>
    <r>
      <rPr>
        <sz val="9"/>
        <color rgb="FFFF0000"/>
        <rFont val="Times New Roman"/>
        <family val="1"/>
        <charset val="238"/>
      </rPr>
      <t xml:space="preserve">                                      Zakup od 1 kwietnia 2026 r.</t>
    </r>
    <r>
      <rPr>
        <sz val="9"/>
        <color rgb="FF000000"/>
        <rFont val="Times New Roman"/>
        <family val="1"/>
        <charset val="238"/>
      </rPr>
      <t xml:space="preserve">
Wzrost liczby uczniów danych klas w ciągu roku szkolnego 2025/2026 w stosunku do liczby uczniów tych klas, którym w 2025 r. szkoły podstawowe ze środków dotacji celowej zapewniły:
- podręczniki do zajęć z zakresu edukacji: polonistycznej, matematycznej, przyrodniczej i społecznej, podręczniki do zajęć z zakresu danego języka obcego nowożytnego lub materiały edukacyjne, w przypadku uczniów klas I–III,
- podręczniki lub materiały edukacyjne, w przypadku uczniów klas IV–VIII</t>
    </r>
    <r>
      <rPr>
        <vertAlign val="superscript"/>
        <sz val="9"/>
        <color rgb="FF000000"/>
        <rFont val="Times New Roman"/>
        <family val="1"/>
        <charset val="238"/>
      </rPr>
      <t>[7]</t>
    </r>
  </si>
  <si>
    <r>
      <rPr>
        <sz val="9"/>
        <color rgb="FFFF0000"/>
        <rFont val="Times New Roman"/>
        <family val="1"/>
        <charset val="238"/>
      </rPr>
      <t xml:space="preserve">                                       Zakup do 31 marca 2026 r.</t>
    </r>
    <r>
      <rPr>
        <sz val="9"/>
        <color rgb="FF000000"/>
        <rFont val="Times New Roman"/>
        <family val="1"/>
        <charset val="238"/>
      </rPr>
      <t xml:space="preserve">
Wzrost liczby uczniów danych klas w ciągu roku szkolnego 2025/2026 w stosunku do liczby uczniów tych klas, którym w 2025 r. szkoły podstawowe ze środków dotacji celowej zapewniły materiały ćwiczeniowe</t>
    </r>
    <r>
      <rPr>
        <vertAlign val="superscript"/>
        <sz val="9"/>
        <color rgb="FF000000"/>
        <rFont val="Times New Roman"/>
        <family val="1"/>
        <charset val="238"/>
      </rPr>
      <t>[8]</t>
    </r>
  </si>
  <si>
    <r>
      <rPr>
        <sz val="9"/>
        <color rgb="FFFF0000"/>
        <rFont val="Times New Roman"/>
        <family val="1"/>
        <charset val="238"/>
      </rPr>
      <t xml:space="preserve">                                      Zakup od 1 kwietnia 2026 r.</t>
    </r>
    <r>
      <rPr>
        <sz val="9"/>
        <color rgb="FF000000"/>
        <rFont val="Times New Roman"/>
        <family val="1"/>
        <charset val="238"/>
      </rPr>
      <t xml:space="preserve">
Wzrost liczby uczniów danych klas w ciągu roku szkolnego 2025/2026 w stosunku do liczby uczniów tych klas, którym w 2025 r. szkoły podstawowe ze środków dotacji celowej zapewniły materiały ćwiczeniowe</t>
    </r>
    <r>
      <rPr>
        <vertAlign val="superscript"/>
        <sz val="9"/>
        <color rgb="FF000000"/>
        <rFont val="Times New Roman"/>
        <family val="1"/>
        <charset val="238"/>
      </rPr>
      <t>[9]</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</si>
</sst>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0.00\ &quot;zł&quot;_-;\-* #,##0.00\ &quot;zł&quot;_-;_-* &quot;-&quot;??\ &quot;zł&quot;_-;_-@_-"/>
  </numFmts>
  <fonts count="22" x14ac:knownFonts="1">
    <font>
      <sz val="11"/>
      <color theme="1"/>
      <name val="Times New Roman"/>
      <family val="2"/>
      <charset val="238"/>
    </font>
    <font>
      <b/>
      <sz val="11"/>
      <color theme="1"/>
      <name val="Calibri"/>
      <family val="2"/>
      <charset val="238"/>
      <scheme val="minor"/>
    </font>
    <font>
      <b/>
      <sz val="14"/>
      <color theme="1"/>
      <name val="Calibri"/>
      <family val="2"/>
      <charset val="238"/>
      <scheme val="minor"/>
    </font>
    <font>
      <sz val="8"/>
      <color theme="1"/>
      <name val="Calibri"/>
      <family val="2"/>
      <charset val="238"/>
      <scheme val="minor"/>
    </font>
    <font>
      <b/>
      <sz val="12"/>
      <color theme="1"/>
      <name val="Calibri"/>
      <family val="2"/>
      <charset val="238"/>
      <scheme val="minor"/>
    </font>
    <font>
      <sz val="9"/>
      <color rgb="FF000000"/>
      <name val="Times New Roman"/>
      <family val="1"/>
      <charset val="238"/>
    </font>
    <font>
      <b/>
      <sz val="9"/>
      <color rgb="FF000000"/>
      <name val="Times New Roman"/>
      <family val="1"/>
      <charset val="238"/>
    </font>
    <font>
      <vertAlign val="superscript"/>
      <sz val="8"/>
      <color rgb="FF000000"/>
      <name val="Times New Roman"/>
      <family val="1"/>
      <charset val="238"/>
    </font>
    <font>
      <sz val="9"/>
      <color theme="1"/>
      <name val="Calibri"/>
      <family val="2"/>
      <charset val="238"/>
      <scheme val="minor"/>
    </font>
    <font>
      <sz val="8"/>
      <color theme="1"/>
      <name val="Times New Roman"/>
      <family val="1"/>
      <charset val="238"/>
    </font>
    <font>
      <sz val="11"/>
      <color theme="1"/>
      <name val="Calibri"/>
      <family val="2"/>
      <charset val="238"/>
      <scheme val="minor"/>
    </font>
    <font>
      <sz val="9"/>
      <color theme="1"/>
      <name val="Bahnschrift Light"/>
      <family val="2"/>
      <charset val="238"/>
    </font>
    <font>
      <b/>
      <sz val="11"/>
      <color theme="1"/>
      <name val="Times New Roman"/>
      <family val="1"/>
      <charset val="238"/>
    </font>
    <font>
      <vertAlign val="superscript"/>
      <sz val="11"/>
      <color theme="1"/>
      <name val="Times New Roman"/>
      <family val="1"/>
      <charset val="238"/>
    </font>
    <font>
      <sz val="11"/>
      <color rgb="FF000000"/>
      <name val="Times New Roman"/>
      <family val="1"/>
      <charset val="238"/>
    </font>
    <font>
      <vertAlign val="superscript"/>
      <sz val="11"/>
      <color rgb="FF000000"/>
      <name val="Times New Roman"/>
      <family val="1"/>
      <charset val="238"/>
    </font>
    <font>
      <sz val="9"/>
      <color rgb="FF000000"/>
      <name val="Calibri"/>
      <family val="2"/>
      <charset val="238"/>
      <scheme val="minor"/>
    </font>
    <font>
      <sz val="8"/>
      <color rgb="FF000000"/>
      <name val="Calibri"/>
      <family val="2"/>
      <charset val="238"/>
      <scheme val="minor"/>
    </font>
    <font>
      <sz val="11"/>
      <color theme="1"/>
      <name val="Times New Roman"/>
      <family val="2"/>
      <charset val="238"/>
    </font>
    <font>
      <sz val="10"/>
      <color theme="1"/>
      <name val="Times New Roman"/>
      <family val="2"/>
      <charset val="238"/>
    </font>
    <font>
      <vertAlign val="superscript"/>
      <sz val="9"/>
      <color rgb="FF000000"/>
      <name val="Times New Roman"/>
      <family val="1"/>
      <charset val="238"/>
    </font>
    <font>
      <sz val="9"/>
      <color rgb="FFFF0000"/>
      <name val="Times New Roman"/>
      <family val="1"/>
      <charset val="238"/>
    </font>
  </fonts>
  <fills count="10">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rgb="FFFFFFFF"/>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0" tint="-0.249977111117893"/>
        <bgColor indexed="64"/>
      </patternFill>
    </fill>
    <fill>
      <patternFill patternType="solid">
        <fgColor theme="0" tint="-0.34998626667073579"/>
        <bgColor indexed="64"/>
      </patternFill>
    </fill>
  </fills>
  <borders count="17">
    <border>
      <left/>
      <right/>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diagonalUp="1" diagonalDown="1">
      <left style="thin">
        <color indexed="64"/>
      </left>
      <right style="thin">
        <color indexed="64"/>
      </right>
      <top style="thin">
        <color indexed="64"/>
      </top>
      <bottom style="thin">
        <color indexed="64"/>
      </bottom>
      <diagonal style="thin">
        <color indexed="64"/>
      </diagonal>
    </border>
  </borders>
  <cellStyleXfs count="2">
    <xf numFmtId="0" fontId="0" fillId="0" borderId="0"/>
    <xf numFmtId="44" fontId="18" fillId="0" borderId="0" applyFont="0" applyFill="0" applyBorder="0" applyAlignment="0" applyProtection="0"/>
  </cellStyleXfs>
  <cellXfs count="108">
    <xf numFmtId="0" fontId="0" fillId="0" borderId="0" xfId="0"/>
    <xf numFmtId="0" fontId="0" fillId="2" borderId="0" xfId="0" applyFill="1"/>
    <xf numFmtId="0" fontId="1" fillId="2" borderId="0" xfId="0" applyFont="1" applyFill="1"/>
    <xf numFmtId="49" fontId="0" fillId="2" borderId="0" xfId="0" applyNumberFormat="1" applyFill="1" applyAlignment="1">
      <alignment wrapText="1"/>
    </xf>
    <xf numFmtId="0" fontId="0" fillId="2" borderId="0" xfId="0" applyFill="1" applyAlignment="1">
      <alignment wrapText="1"/>
    </xf>
    <xf numFmtId="0" fontId="1" fillId="0" borderId="0" xfId="0" applyFont="1"/>
    <xf numFmtId="0" fontId="1" fillId="2" borderId="0" xfId="0" applyFont="1" applyFill="1" applyAlignment="1">
      <alignment wrapText="1"/>
    </xf>
    <xf numFmtId="0" fontId="2" fillId="2" borderId="0" xfId="0" applyFont="1" applyFill="1"/>
    <xf numFmtId="0" fontId="4" fillId="0" borderId="0" xfId="0" applyFont="1"/>
    <xf numFmtId="0" fontId="7" fillId="2" borderId="0" xfId="0" applyFont="1" applyFill="1" applyAlignment="1">
      <alignment horizontal="justify" vertical="center"/>
    </xf>
    <xf numFmtId="0" fontId="0" fillId="5" borderId="0" xfId="0" applyFill="1"/>
    <xf numFmtId="0" fontId="6" fillId="5" borderId="0" xfId="0" applyFont="1" applyFill="1" applyAlignment="1">
      <alignment horizontal="right"/>
    </xf>
    <xf numFmtId="0" fontId="8" fillId="2" borderId="0" xfId="0" applyFont="1" applyFill="1" applyAlignment="1">
      <alignment horizontal="right" vertical="top"/>
    </xf>
    <xf numFmtId="0" fontId="8" fillId="2" borderId="0" xfId="0" applyFont="1" applyFill="1"/>
    <xf numFmtId="0" fontId="8" fillId="0" borderId="0" xfId="0" applyFont="1"/>
    <xf numFmtId="0" fontId="1" fillId="5" borderId="0" xfId="0" applyFont="1" applyFill="1" applyAlignment="1">
      <alignment horizontal="right"/>
    </xf>
    <xf numFmtId="0" fontId="9" fillId="2" borderId="0" xfId="0" applyFont="1" applyFill="1" applyAlignment="1">
      <alignment horizontal="right" vertical="top"/>
    </xf>
    <xf numFmtId="0" fontId="4" fillId="2" borderId="0" xfId="0" applyFont="1" applyFill="1"/>
    <xf numFmtId="0" fontId="0" fillId="2" borderId="0" xfId="0" applyFill="1" applyAlignment="1">
      <alignment horizontal="right"/>
    </xf>
    <xf numFmtId="49" fontId="0" fillId="2" borderId="0" xfId="0" applyNumberFormat="1" applyFill="1"/>
    <xf numFmtId="14" fontId="0" fillId="3" borderId="0" xfId="0" applyNumberFormat="1" applyFill="1" applyAlignment="1">
      <alignment horizontal="center"/>
    </xf>
    <xf numFmtId="0" fontId="0" fillId="2" borderId="0" xfId="0" applyFill="1" applyAlignment="1">
      <alignment horizontal="center"/>
    </xf>
    <xf numFmtId="0" fontId="10" fillId="0" borderId="0" xfId="0" applyFont="1"/>
    <xf numFmtId="0" fontId="8" fillId="0" borderId="0" xfId="0" applyFont="1" applyFill="1" applyBorder="1" applyAlignment="1">
      <alignment horizontal="center" vertical="center"/>
    </xf>
    <xf numFmtId="4" fontId="8" fillId="6" borderId="5" xfId="0" applyNumberFormat="1" applyFont="1" applyFill="1" applyBorder="1" applyAlignment="1">
      <alignment horizontal="center" vertical="center"/>
    </xf>
    <xf numFmtId="4" fontId="8" fillId="7" borderId="5" xfId="0" applyNumberFormat="1" applyFont="1" applyFill="1" applyBorder="1" applyAlignment="1">
      <alignment horizontal="center" vertical="center"/>
    </xf>
    <xf numFmtId="0" fontId="8" fillId="2" borderId="5" xfId="0" applyFont="1" applyFill="1" applyBorder="1" applyAlignment="1">
      <alignment horizontal="center" vertical="center"/>
    </xf>
    <xf numFmtId="0" fontId="10" fillId="0" borderId="0" xfId="0" applyFont="1" applyFill="1"/>
    <xf numFmtId="0" fontId="8" fillId="6" borderId="5" xfId="0" applyFont="1" applyFill="1" applyBorder="1" applyAlignment="1">
      <alignment horizontal="center" vertical="center"/>
    </xf>
    <xf numFmtId="0" fontId="8" fillId="6" borderId="6" xfId="0" applyFont="1" applyFill="1" applyBorder="1" applyAlignment="1">
      <alignment horizontal="center" vertical="center"/>
    </xf>
    <xf numFmtId="0" fontId="8" fillId="7" borderId="5" xfId="0" applyFont="1" applyFill="1" applyBorder="1" applyAlignment="1">
      <alignment horizontal="center" vertical="center"/>
    </xf>
    <xf numFmtId="0" fontId="8" fillId="7" borderId="6" xfId="0" applyFont="1" applyFill="1" applyBorder="1" applyAlignment="1">
      <alignment horizontal="center" vertical="center"/>
    </xf>
    <xf numFmtId="0" fontId="8" fillId="2" borderId="5" xfId="0" applyFont="1" applyFill="1" applyBorder="1" applyAlignment="1">
      <alignment horizontal="center" vertical="center" wrapText="1"/>
    </xf>
    <xf numFmtId="0" fontId="8" fillId="6" borderId="7" xfId="0" applyFont="1" applyFill="1" applyBorder="1" applyAlignment="1">
      <alignment horizontal="center" vertical="center"/>
    </xf>
    <xf numFmtId="0" fontId="8" fillId="7" borderId="7" xfId="0" applyFont="1" applyFill="1" applyBorder="1" applyAlignment="1">
      <alignment horizontal="center" vertical="center"/>
    </xf>
    <xf numFmtId="0" fontId="8" fillId="2" borderId="7" xfId="0" applyFont="1" applyFill="1" applyBorder="1" applyAlignment="1">
      <alignment horizontal="center" vertical="center" wrapText="1"/>
    </xf>
    <xf numFmtId="0" fontId="11" fillId="2" borderId="8" xfId="0" applyFont="1" applyFill="1" applyBorder="1" applyAlignment="1">
      <alignment horizontal="center" vertical="center"/>
    </xf>
    <xf numFmtId="0" fontId="11" fillId="6" borderId="9" xfId="0" applyFont="1" applyFill="1" applyBorder="1" applyAlignment="1">
      <alignment horizontal="center" vertical="center"/>
    </xf>
    <xf numFmtId="0" fontId="11" fillId="7" borderId="9" xfId="0" applyFont="1" applyFill="1" applyBorder="1" applyAlignment="1">
      <alignment horizontal="center" vertical="center"/>
    </xf>
    <xf numFmtId="0" fontId="11" fillId="2" borderId="10" xfId="0" applyFont="1" applyFill="1" applyBorder="1" applyAlignment="1">
      <alignment horizontal="center" vertical="center"/>
    </xf>
    <xf numFmtId="0" fontId="11" fillId="2" borderId="11" xfId="0" applyFont="1" applyFill="1" applyBorder="1" applyAlignment="1">
      <alignment horizontal="center" vertical="center"/>
    </xf>
    <xf numFmtId="0" fontId="11" fillId="6" borderId="5" xfId="0" applyFont="1" applyFill="1" applyBorder="1" applyAlignment="1">
      <alignment horizontal="center" vertical="center"/>
    </xf>
    <xf numFmtId="0" fontId="11" fillId="7" borderId="5" xfId="0" applyFont="1" applyFill="1" applyBorder="1" applyAlignment="1">
      <alignment horizontal="center" vertical="center"/>
    </xf>
    <xf numFmtId="0" fontId="11" fillId="2" borderId="12" xfId="0" applyFont="1" applyFill="1" applyBorder="1" applyAlignment="1">
      <alignment horizontal="center" vertical="center"/>
    </xf>
    <xf numFmtId="0" fontId="11" fillId="2" borderId="13" xfId="0" applyFont="1" applyFill="1" applyBorder="1" applyAlignment="1">
      <alignment horizontal="center" vertical="center"/>
    </xf>
    <xf numFmtId="0" fontId="11" fillId="6" borderId="14" xfId="0" applyFont="1" applyFill="1" applyBorder="1" applyAlignment="1">
      <alignment horizontal="center" vertical="center"/>
    </xf>
    <xf numFmtId="0" fontId="11" fillId="7" borderId="14" xfId="0" applyFont="1" applyFill="1" applyBorder="1" applyAlignment="1">
      <alignment horizontal="center" vertical="center"/>
    </xf>
    <xf numFmtId="0" fontId="11" fillId="2" borderId="15" xfId="0" applyFont="1" applyFill="1" applyBorder="1" applyAlignment="1">
      <alignment horizontal="center" vertical="center"/>
    </xf>
    <xf numFmtId="0" fontId="8" fillId="2" borderId="8" xfId="0" applyFont="1" applyFill="1" applyBorder="1" applyAlignment="1">
      <alignment horizontal="center" vertical="center"/>
    </xf>
    <xf numFmtId="4" fontId="8" fillId="6" borderId="9" xfId="0" applyNumberFormat="1" applyFont="1" applyFill="1" applyBorder="1" applyAlignment="1">
      <alignment horizontal="center" vertical="center"/>
    </xf>
    <xf numFmtId="4" fontId="8" fillId="7" borderId="9" xfId="0" applyNumberFormat="1" applyFont="1" applyFill="1" applyBorder="1" applyAlignment="1">
      <alignment horizontal="center" vertical="center"/>
    </xf>
    <xf numFmtId="4" fontId="8" fillId="0" borderId="10" xfId="0" applyNumberFormat="1" applyFont="1" applyBorder="1" applyAlignment="1">
      <alignment horizontal="center" vertical="center"/>
    </xf>
    <xf numFmtId="0" fontId="8" fillId="2" borderId="11" xfId="0" applyFont="1" applyFill="1" applyBorder="1" applyAlignment="1">
      <alignment horizontal="center" vertical="center"/>
    </xf>
    <xf numFmtId="4" fontId="8" fillId="0" borderId="12" xfId="0" applyNumberFormat="1" applyFont="1" applyBorder="1" applyAlignment="1">
      <alignment horizontal="center" vertical="center"/>
    </xf>
    <xf numFmtId="0" fontId="8" fillId="2" borderId="13" xfId="0" applyFont="1" applyFill="1" applyBorder="1" applyAlignment="1">
      <alignment horizontal="center" vertical="center"/>
    </xf>
    <xf numFmtId="4" fontId="8" fillId="6" borderId="14" xfId="0" applyNumberFormat="1" applyFont="1" applyFill="1" applyBorder="1" applyAlignment="1">
      <alignment horizontal="center" vertical="center"/>
    </xf>
    <xf numFmtId="4" fontId="8" fillId="7" borderId="14" xfId="0" applyNumberFormat="1" applyFont="1" applyFill="1" applyBorder="1" applyAlignment="1">
      <alignment horizontal="center" vertical="center"/>
    </xf>
    <xf numFmtId="4" fontId="8" fillId="0" borderId="15" xfId="0" applyNumberFormat="1" applyFont="1" applyBorder="1" applyAlignment="1">
      <alignment horizontal="center" vertical="center"/>
    </xf>
    <xf numFmtId="0" fontId="5" fillId="0" borderId="5" xfId="0" applyFont="1" applyBorder="1" applyAlignment="1">
      <alignment horizontal="center" vertical="center" wrapText="1"/>
    </xf>
    <xf numFmtId="0" fontId="5" fillId="0" borderId="5" xfId="0" applyFont="1" applyBorder="1" applyAlignment="1">
      <alignment horizontal="justify" vertical="center"/>
    </xf>
    <xf numFmtId="0" fontId="5" fillId="0" borderId="5" xfId="0" applyFont="1" applyBorder="1" applyAlignment="1">
      <alignment horizontal="justify" vertical="center" wrapText="1"/>
    </xf>
    <xf numFmtId="44" fontId="6" fillId="0" borderId="5" xfId="0" applyNumberFormat="1" applyFont="1" applyBorder="1" applyAlignment="1">
      <alignment horizontal="center" vertical="center" wrapText="1"/>
    </xf>
    <xf numFmtId="44" fontId="6" fillId="4" borderId="5" xfId="0" applyNumberFormat="1" applyFont="1" applyFill="1" applyBorder="1" applyAlignment="1">
      <alignment horizontal="center" vertical="center" wrapText="1"/>
    </xf>
    <xf numFmtId="0" fontId="0" fillId="0" borderId="0" xfId="0" applyFill="1"/>
    <xf numFmtId="0" fontId="2" fillId="0" borderId="0" xfId="0" applyFont="1" applyFill="1"/>
    <xf numFmtId="44" fontId="12" fillId="2" borderId="5" xfId="0" applyNumberFormat="1" applyFont="1" applyFill="1" applyBorder="1"/>
    <xf numFmtId="44" fontId="12" fillId="3" borderId="5" xfId="0" applyNumberFormat="1" applyFont="1" applyFill="1" applyBorder="1"/>
    <xf numFmtId="44" fontId="12" fillId="0" borderId="5" xfId="0" applyNumberFormat="1" applyFont="1" applyBorder="1"/>
    <xf numFmtId="44" fontId="6" fillId="2" borderId="5" xfId="0" applyNumberFormat="1" applyFont="1" applyFill="1" applyBorder="1" applyAlignment="1">
      <alignment horizontal="center" vertical="center" wrapText="1"/>
    </xf>
    <xf numFmtId="0" fontId="6" fillId="2" borderId="0" xfId="0" applyFont="1" applyFill="1" applyAlignment="1">
      <alignment horizontal="right"/>
    </xf>
    <xf numFmtId="44" fontId="12" fillId="2" borderId="0" xfId="0" applyNumberFormat="1" applyFont="1" applyFill="1" applyBorder="1"/>
    <xf numFmtId="3" fontId="6" fillId="2" borderId="5" xfId="0" applyNumberFormat="1" applyFont="1" applyFill="1" applyBorder="1" applyAlignment="1">
      <alignment horizontal="center" vertical="center" wrapText="1"/>
    </xf>
    <xf numFmtId="0" fontId="5" fillId="0" borderId="5" xfId="0" applyFont="1" applyBorder="1" applyAlignment="1">
      <alignment horizontal="center" vertical="center" wrapText="1"/>
    </xf>
    <xf numFmtId="0" fontId="3" fillId="2" borderId="0" xfId="0" applyFont="1" applyFill="1"/>
    <xf numFmtId="0" fontId="0" fillId="2" borderId="0" xfId="0" applyFill="1" applyAlignment="1">
      <alignment vertical="top" wrapText="1"/>
    </xf>
    <xf numFmtId="3" fontId="6" fillId="8" borderId="16" xfId="0" applyNumberFormat="1" applyFont="1" applyFill="1" applyBorder="1" applyAlignment="1">
      <alignment horizontal="center" vertical="center" wrapText="1"/>
    </xf>
    <xf numFmtId="0" fontId="6" fillId="8" borderId="16" xfId="0" applyFont="1" applyFill="1" applyBorder="1" applyAlignment="1">
      <alignment horizontal="center" vertical="center" wrapText="1"/>
    </xf>
    <xf numFmtId="44" fontId="6" fillId="8" borderId="16" xfId="0" applyNumberFormat="1" applyFont="1" applyFill="1" applyBorder="1" applyAlignment="1">
      <alignment horizontal="center" vertical="center" wrapText="1"/>
    </xf>
    <xf numFmtId="3" fontId="6" fillId="0" borderId="5" xfId="0" applyNumberFormat="1" applyFont="1" applyFill="1" applyBorder="1" applyAlignment="1">
      <alignment horizontal="center" vertical="center" wrapText="1"/>
    </xf>
    <xf numFmtId="44" fontId="6" fillId="0" borderId="5" xfId="0" applyNumberFormat="1" applyFont="1" applyFill="1" applyBorder="1" applyAlignment="1">
      <alignment horizontal="center" vertical="center" wrapText="1"/>
    </xf>
    <xf numFmtId="44" fontId="6" fillId="8" borderId="16" xfId="1" applyNumberFormat="1" applyFont="1" applyFill="1" applyBorder="1" applyAlignment="1">
      <alignment horizontal="center" vertical="center" wrapText="1"/>
    </xf>
    <xf numFmtId="0" fontId="5" fillId="0" borderId="5" xfId="0" applyFont="1" applyBorder="1" applyAlignment="1">
      <alignment horizontal="center" vertical="center" wrapText="1"/>
    </xf>
    <xf numFmtId="3" fontId="6" fillId="9" borderId="16" xfId="0" applyNumberFormat="1" applyFont="1" applyFill="1" applyBorder="1" applyAlignment="1">
      <alignment horizontal="center" vertical="center" wrapText="1"/>
    </xf>
    <xf numFmtId="44" fontId="6" fillId="9" borderId="16" xfId="0" applyNumberFormat="1" applyFont="1" applyFill="1" applyBorder="1" applyAlignment="1">
      <alignment horizontal="center" vertical="center" wrapText="1"/>
    </xf>
    <xf numFmtId="44" fontId="10" fillId="0" borderId="0" xfId="0" applyNumberFormat="1" applyFont="1"/>
    <xf numFmtId="0" fontId="19" fillId="2" borderId="0" xfId="0" applyFont="1" applyFill="1" applyAlignment="1">
      <alignment horizontal="left" vertical="top" wrapText="1"/>
    </xf>
    <xf numFmtId="0" fontId="0" fillId="2" borderId="0" xfId="0" applyFill="1" applyAlignment="1">
      <alignment horizontal="center" vertical="center" wrapText="1"/>
    </xf>
    <xf numFmtId="0" fontId="5" fillId="0" borderId="5" xfId="0" applyFont="1" applyBorder="1" applyAlignment="1">
      <alignment horizontal="center" vertical="center" wrapText="1"/>
    </xf>
    <xf numFmtId="0" fontId="14" fillId="0" borderId="5" xfId="0" applyFont="1" applyBorder="1" applyAlignment="1">
      <alignment horizontal="center" vertical="center" wrapText="1"/>
    </xf>
    <xf numFmtId="0" fontId="0" fillId="3" borderId="5" xfId="0" applyFill="1" applyBorder="1" applyAlignment="1">
      <alignment horizontal="center" vertical="center" wrapText="1"/>
    </xf>
    <xf numFmtId="0" fontId="0" fillId="2" borderId="5" xfId="0" applyFill="1" applyBorder="1" applyAlignment="1">
      <alignment horizontal="left" vertical="center" wrapText="1"/>
    </xf>
    <xf numFmtId="0" fontId="0" fillId="2" borderId="0" xfId="0" applyFill="1" applyAlignment="1">
      <alignment horizontal="center"/>
    </xf>
    <xf numFmtId="0" fontId="16" fillId="2" borderId="1" xfId="0" applyFont="1" applyFill="1" applyBorder="1" applyAlignment="1">
      <alignment vertical="top" wrapText="1"/>
    </xf>
    <xf numFmtId="0" fontId="16" fillId="2" borderId="2" xfId="0" applyFont="1" applyFill="1" applyBorder="1" applyAlignment="1">
      <alignment vertical="top" wrapText="1"/>
    </xf>
    <xf numFmtId="0" fontId="16" fillId="2" borderId="3" xfId="0" applyFont="1" applyFill="1" applyBorder="1" applyAlignment="1">
      <alignment vertical="top" wrapText="1"/>
    </xf>
    <xf numFmtId="0" fontId="17" fillId="2" borderId="1" xfId="0" applyFont="1" applyFill="1" applyBorder="1" applyAlignment="1">
      <alignment horizontal="left" vertical="top"/>
    </xf>
    <xf numFmtId="0" fontId="17" fillId="2" borderId="2" xfId="0" applyFont="1" applyFill="1" applyBorder="1" applyAlignment="1">
      <alignment horizontal="left" vertical="top"/>
    </xf>
    <xf numFmtId="0" fontId="17" fillId="2" borderId="3" xfId="0" applyFont="1" applyFill="1" applyBorder="1" applyAlignment="1">
      <alignment horizontal="left" vertical="top"/>
    </xf>
    <xf numFmtId="0" fontId="17" fillId="2" borderId="1" xfId="0" applyFont="1" applyFill="1" applyBorder="1" applyAlignment="1">
      <alignment horizontal="left" vertical="top" wrapText="1"/>
    </xf>
    <xf numFmtId="0" fontId="17" fillId="2" borderId="2" xfId="0" applyFont="1" applyFill="1" applyBorder="1" applyAlignment="1">
      <alignment horizontal="left" vertical="top" wrapText="1"/>
    </xf>
    <xf numFmtId="0" fontId="17" fillId="2" borderId="3" xfId="0" applyFont="1" applyFill="1" applyBorder="1" applyAlignment="1">
      <alignment horizontal="left" vertical="top" wrapText="1"/>
    </xf>
    <xf numFmtId="49" fontId="0" fillId="3" borderId="5" xfId="0" applyNumberFormat="1" applyFill="1" applyBorder="1" applyAlignment="1">
      <alignment horizontal="left"/>
    </xf>
    <xf numFmtId="0" fontId="2" fillId="0" borderId="1" xfId="0" applyFont="1" applyBorder="1" applyAlignment="1">
      <alignment horizontal="center"/>
    </xf>
    <xf numFmtId="0" fontId="2" fillId="0" borderId="2" xfId="0" applyFont="1" applyBorder="1" applyAlignment="1">
      <alignment horizontal="center"/>
    </xf>
    <xf numFmtId="0" fontId="2" fillId="0" borderId="3" xfId="0" applyFont="1" applyBorder="1" applyAlignment="1">
      <alignment horizontal="center"/>
    </xf>
    <xf numFmtId="0" fontId="0" fillId="3" borderId="5" xfId="0" applyFill="1" applyBorder="1" applyAlignment="1">
      <alignment horizontal="center"/>
    </xf>
    <xf numFmtId="0" fontId="0" fillId="0" borderId="5" xfId="0" applyBorder="1" applyAlignment="1">
      <alignment horizontal="center" vertical="center"/>
    </xf>
    <xf numFmtId="0" fontId="1" fillId="0" borderId="4" xfId="0" applyFont="1" applyBorder="1" applyAlignment="1">
      <alignment horizontal="right" vertical="center" textRotation="255"/>
    </xf>
  </cellXfs>
  <cellStyles count="2">
    <cellStyle name="Normalny" xfId="0" builtinId="0"/>
    <cellStyle name="Walutowy"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253"/>
  <sheetViews>
    <sheetView tabSelected="1" zoomScale="90" zoomScaleNormal="90" zoomScaleSheetLayoutView="100" workbookViewId="0">
      <selection activeCell="F2" sqref="F2:L2"/>
    </sheetView>
  </sheetViews>
  <sheetFormatPr defaultRowHeight="15" x14ac:dyDescent="0.25"/>
  <cols>
    <col min="1" max="1" width="9.140625" style="1"/>
    <col min="3" max="3" width="62.7109375" customWidth="1"/>
    <col min="4" max="4" width="19.140625" customWidth="1"/>
    <col min="5" max="12" width="16.42578125" customWidth="1"/>
    <col min="13" max="13" width="9.140625" style="1"/>
    <col min="14" max="26" width="9.140625" style="63"/>
  </cols>
  <sheetData>
    <row r="1" spans="2:21" x14ac:dyDescent="0.25">
      <c r="B1" s="1"/>
      <c r="C1" s="1"/>
      <c r="D1" s="1"/>
      <c r="E1" s="1"/>
      <c r="F1" s="1"/>
      <c r="G1" s="1"/>
      <c r="H1" s="1"/>
      <c r="I1" s="1"/>
      <c r="J1" s="1"/>
      <c r="K1" s="1"/>
      <c r="L1" s="2" t="s">
        <v>44</v>
      </c>
    </row>
    <row r="2" spans="2:21" x14ac:dyDescent="0.25">
      <c r="B2" s="3"/>
      <c r="C2" s="3"/>
      <c r="D2" s="3"/>
      <c r="E2" s="4"/>
      <c r="F2" s="101"/>
      <c r="G2" s="101"/>
      <c r="H2" s="101"/>
      <c r="I2" s="101"/>
      <c r="J2" s="101"/>
      <c r="K2" s="101"/>
      <c r="L2" s="101"/>
    </row>
    <row r="3" spans="2:21" x14ac:dyDescent="0.25">
      <c r="B3" s="2"/>
      <c r="C3" s="1"/>
      <c r="D3" s="1"/>
      <c r="E3" s="1"/>
      <c r="F3" s="5" t="s">
        <v>0</v>
      </c>
      <c r="I3" s="1"/>
      <c r="K3" s="1"/>
      <c r="L3" s="1"/>
    </row>
    <row r="4" spans="2:21" x14ac:dyDescent="0.25">
      <c r="B4" s="3"/>
      <c r="C4" s="3"/>
      <c r="D4" s="3"/>
      <c r="E4" s="4"/>
      <c r="F4" s="101"/>
      <c r="G4" s="101"/>
      <c r="H4" s="101"/>
      <c r="I4" s="101"/>
      <c r="J4" s="101"/>
      <c r="K4" s="1"/>
      <c r="L4" s="1"/>
    </row>
    <row r="5" spans="2:21" x14ac:dyDescent="0.25">
      <c r="B5" s="6"/>
      <c r="C5" s="1"/>
      <c r="D5" s="1"/>
      <c r="E5" s="1"/>
      <c r="F5" s="5" t="s">
        <v>1</v>
      </c>
      <c r="G5" s="1"/>
      <c r="H5" s="1"/>
      <c r="I5" s="1"/>
      <c r="K5" s="1"/>
      <c r="L5" s="1"/>
    </row>
    <row r="6" spans="2:21" x14ac:dyDescent="0.25">
      <c r="B6" s="3"/>
      <c r="C6" s="3"/>
      <c r="D6" s="3"/>
      <c r="E6" s="1"/>
      <c r="F6" s="1"/>
      <c r="G6" s="1"/>
      <c r="H6" s="1"/>
      <c r="I6" s="1"/>
      <c r="J6" s="1"/>
      <c r="K6" s="1"/>
      <c r="L6" s="1"/>
    </row>
    <row r="7" spans="2:21" x14ac:dyDescent="0.25">
      <c r="B7" s="2"/>
      <c r="C7" s="1"/>
      <c r="D7" s="1"/>
      <c r="E7" s="1"/>
      <c r="F7" s="1"/>
      <c r="G7" s="1"/>
      <c r="H7" s="1"/>
      <c r="I7" s="1"/>
      <c r="J7" s="1"/>
      <c r="K7" s="1"/>
      <c r="L7" s="1"/>
    </row>
    <row r="8" spans="2:21" x14ac:dyDescent="0.25">
      <c r="B8" s="1"/>
      <c r="C8" s="1"/>
      <c r="D8" s="1"/>
      <c r="E8" s="1"/>
      <c r="F8" s="1"/>
      <c r="G8" s="1"/>
      <c r="H8" s="1"/>
      <c r="I8" s="1"/>
      <c r="J8" s="1"/>
      <c r="K8" s="1"/>
      <c r="L8" s="1"/>
    </row>
    <row r="9" spans="2:21" ht="18.75" x14ac:dyDescent="0.3">
      <c r="B9" s="102" t="s">
        <v>62</v>
      </c>
      <c r="C9" s="103"/>
      <c r="D9" s="103"/>
      <c r="E9" s="103"/>
      <c r="F9" s="103"/>
      <c r="G9" s="103"/>
      <c r="H9" s="103"/>
      <c r="I9" s="103"/>
      <c r="J9" s="103"/>
      <c r="K9" s="103"/>
      <c r="L9" s="104"/>
      <c r="M9" s="7"/>
      <c r="N9" s="64"/>
      <c r="O9" s="64"/>
      <c r="P9" s="64"/>
      <c r="Q9" s="64"/>
      <c r="R9" s="64"/>
      <c r="S9" s="64"/>
      <c r="T9" s="64"/>
      <c r="U9" s="64"/>
    </row>
    <row r="10" spans="2:21" x14ac:dyDescent="0.25">
      <c r="B10" s="1"/>
      <c r="C10" s="1"/>
      <c r="D10" s="1"/>
      <c r="E10" s="1"/>
      <c r="F10" s="1"/>
      <c r="G10" s="1"/>
      <c r="H10" s="1"/>
      <c r="I10" s="1"/>
      <c r="J10" s="1"/>
      <c r="K10" s="1"/>
      <c r="L10" s="1"/>
    </row>
    <row r="11" spans="2:21" x14ac:dyDescent="0.25">
      <c r="B11" s="1"/>
      <c r="C11" s="1"/>
      <c r="D11" s="1"/>
      <c r="E11" s="1"/>
      <c r="F11" s="1"/>
      <c r="G11" s="1"/>
      <c r="H11" s="1"/>
      <c r="I11" s="1"/>
      <c r="J11" s="1"/>
      <c r="K11" s="1"/>
      <c r="L11" s="1"/>
    </row>
    <row r="12" spans="2:21" x14ac:dyDescent="0.25">
      <c r="B12" s="105"/>
      <c r="C12" s="105"/>
      <c r="D12" s="105"/>
      <c r="E12" s="105"/>
      <c r="F12" s="105"/>
      <c r="G12" s="5" t="s">
        <v>2</v>
      </c>
      <c r="J12" s="1"/>
      <c r="K12" s="1"/>
    </row>
    <row r="13" spans="2:21" x14ac:dyDescent="0.25">
      <c r="B13" s="1"/>
      <c r="C13" s="73"/>
      <c r="D13" s="1"/>
      <c r="E13" s="1"/>
      <c r="F13" s="1"/>
      <c r="G13" s="1"/>
      <c r="H13" s="1"/>
      <c r="I13" s="1"/>
      <c r="J13" s="1"/>
      <c r="K13" s="1"/>
      <c r="L13" s="1"/>
    </row>
    <row r="14" spans="2:21" x14ac:dyDescent="0.25">
      <c r="B14" s="1"/>
      <c r="C14" s="1"/>
      <c r="D14" s="1"/>
      <c r="E14" s="1"/>
      <c r="F14" s="1"/>
      <c r="G14" s="1"/>
      <c r="H14" s="1"/>
      <c r="I14" s="1"/>
      <c r="J14" s="1"/>
      <c r="K14" s="1"/>
      <c r="L14" s="1"/>
    </row>
    <row r="15" spans="2:21" x14ac:dyDescent="0.25">
      <c r="B15" s="1"/>
      <c r="C15" s="1"/>
      <c r="D15" s="1"/>
      <c r="E15" s="1"/>
      <c r="F15" s="1"/>
      <c r="G15" s="1"/>
      <c r="H15" s="1"/>
      <c r="I15" s="1"/>
      <c r="J15" s="1"/>
      <c r="K15" s="1"/>
      <c r="L15" s="1"/>
    </row>
    <row r="16" spans="2:21" ht="15.75" x14ac:dyDescent="0.25">
      <c r="B16" s="8" t="s">
        <v>48</v>
      </c>
      <c r="E16" s="1"/>
      <c r="F16" s="1"/>
      <c r="G16" s="1"/>
      <c r="H16" s="1"/>
      <c r="I16" s="1"/>
      <c r="J16" s="1"/>
      <c r="K16" s="1"/>
      <c r="L16" s="1"/>
    </row>
    <row r="17" spans="2:12" x14ac:dyDescent="0.25">
      <c r="B17" s="1"/>
      <c r="C17" s="1"/>
      <c r="D17" s="1"/>
      <c r="E17" s="1"/>
      <c r="F17" s="1"/>
      <c r="G17" s="1"/>
      <c r="H17" s="1"/>
      <c r="I17" s="1"/>
      <c r="J17" s="1"/>
      <c r="K17" s="1"/>
      <c r="L17" s="1"/>
    </row>
    <row r="18" spans="2:12" ht="30" customHeight="1" x14ac:dyDescent="0.25">
      <c r="B18" s="87" t="s">
        <v>3</v>
      </c>
      <c r="C18" s="106" t="s">
        <v>45</v>
      </c>
      <c r="D18" s="89"/>
      <c r="E18" s="89"/>
      <c r="F18" s="89"/>
      <c r="G18" s="89"/>
      <c r="H18" s="90" t="s">
        <v>2</v>
      </c>
      <c r="I18" s="90"/>
      <c r="J18" s="90"/>
      <c r="K18" s="90"/>
      <c r="L18" s="87" t="s">
        <v>4</v>
      </c>
    </row>
    <row r="19" spans="2:12" ht="16.5" customHeight="1" x14ac:dyDescent="0.25">
      <c r="B19" s="87"/>
      <c r="C19" s="106"/>
      <c r="D19" s="58" t="s">
        <v>5</v>
      </c>
      <c r="E19" s="58" t="s">
        <v>6</v>
      </c>
      <c r="F19" s="58" t="s">
        <v>7</v>
      </c>
      <c r="G19" s="58" t="s">
        <v>8</v>
      </c>
      <c r="H19" s="58" t="s">
        <v>9</v>
      </c>
      <c r="I19" s="58" t="s">
        <v>10</v>
      </c>
      <c r="J19" s="58" t="s">
        <v>11</v>
      </c>
      <c r="K19" s="58" t="s">
        <v>12</v>
      </c>
      <c r="L19" s="87"/>
    </row>
    <row r="20" spans="2:12" x14ac:dyDescent="0.25">
      <c r="B20" s="58">
        <v>1</v>
      </c>
      <c r="C20" s="58">
        <v>2</v>
      </c>
      <c r="D20" s="58">
        <v>3</v>
      </c>
      <c r="E20" s="58">
        <v>4</v>
      </c>
      <c r="F20" s="58">
        <v>5</v>
      </c>
      <c r="G20" s="58">
        <v>6</v>
      </c>
      <c r="H20" s="58">
        <v>7</v>
      </c>
      <c r="I20" s="58">
        <v>8</v>
      </c>
      <c r="J20" s="58">
        <v>9</v>
      </c>
      <c r="K20" s="58">
        <v>10</v>
      </c>
      <c r="L20" s="58">
        <v>11</v>
      </c>
    </row>
    <row r="21" spans="2:12" ht="25.5" customHeight="1" x14ac:dyDescent="0.25">
      <c r="B21" s="58">
        <v>1</v>
      </c>
      <c r="C21" s="59" t="s">
        <v>63</v>
      </c>
      <c r="D21" s="78"/>
      <c r="E21" s="75"/>
      <c r="F21" s="75"/>
      <c r="G21" s="78"/>
      <c r="H21" s="75"/>
      <c r="I21" s="75"/>
      <c r="J21" s="78"/>
      <c r="K21" s="75"/>
      <c r="L21" s="75"/>
    </row>
    <row r="22" spans="2:12" ht="177.75" customHeight="1" x14ac:dyDescent="0.25">
      <c r="B22" s="58">
        <v>2</v>
      </c>
      <c r="C22" s="60" t="s">
        <v>94</v>
      </c>
      <c r="D22" s="75"/>
      <c r="E22" s="78"/>
      <c r="F22" s="78"/>
      <c r="G22" s="75"/>
      <c r="H22" s="78"/>
      <c r="I22" s="78"/>
      <c r="J22" s="75"/>
      <c r="K22" s="78"/>
      <c r="L22" s="75"/>
    </row>
    <row r="23" spans="2:12" ht="25.5" customHeight="1" x14ac:dyDescent="0.25">
      <c r="B23" s="58">
        <v>3</v>
      </c>
      <c r="C23" s="60" t="s">
        <v>95</v>
      </c>
      <c r="D23" s="75"/>
      <c r="E23" s="78"/>
      <c r="F23" s="78"/>
      <c r="G23" s="75"/>
      <c r="H23" s="78"/>
      <c r="I23" s="78"/>
      <c r="J23" s="75"/>
      <c r="K23" s="78"/>
      <c r="L23" s="75"/>
    </row>
    <row r="24" spans="2:12" ht="85.5" x14ac:dyDescent="0.25">
      <c r="B24" s="58">
        <v>4</v>
      </c>
      <c r="C24" s="60" t="s">
        <v>96</v>
      </c>
      <c r="D24" s="75"/>
      <c r="E24" s="78"/>
      <c r="F24" s="78"/>
      <c r="G24" s="75"/>
      <c r="H24" s="78"/>
      <c r="I24" s="78"/>
      <c r="J24" s="75"/>
      <c r="K24" s="78"/>
      <c r="L24" s="75"/>
    </row>
    <row r="25" spans="2:12" ht="63" customHeight="1" x14ac:dyDescent="0.25">
      <c r="B25" s="58">
        <v>5</v>
      </c>
      <c r="C25" s="60" t="s">
        <v>64</v>
      </c>
      <c r="D25" s="79">
        <f>D21*117.81</f>
        <v>0</v>
      </c>
      <c r="E25" s="80"/>
      <c r="F25" s="77"/>
      <c r="G25" s="77"/>
      <c r="H25" s="77"/>
      <c r="I25" s="77"/>
      <c r="J25" s="77"/>
      <c r="K25" s="77"/>
      <c r="L25" s="61">
        <f>D25</f>
        <v>0</v>
      </c>
    </row>
    <row r="26" spans="2:12" ht="63" customHeight="1" x14ac:dyDescent="0.25">
      <c r="B26" s="58">
        <v>6</v>
      </c>
      <c r="C26" s="60" t="s">
        <v>65</v>
      </c>
      <c r="D26" s="77"/>
      <c r="E26" s="77"/>
      <c r="F26" s="77"/>
      <c r="G26" s="79">
        <f>G21*219.78</f>
        <v>0</v>
      </c>
      <c r="H26" s="77"/>
      <c r="I26" s="77"/>
      <c r="J26" s="79">
        <f>J21*392.04</f>
        <v>0</v>
      </c>
      <c r="K26" s="77"/>
      <c r="L26" s="61">
        <f>G26+J26</f>
        <v>0</v>
      </c>
    </row>
    <row r="27" spans="2:12" ht="72" x14ac:dyDescent="0.25">
      <c r="B27" s="58" t="s">
        <v>13</v>
      </c>
      <c r="C27" s="60" t="s">
        <v>66</v>
      </c>
      <c r="D27" s="77"/>
      <c r="E27" s="79">
        <f>E22*117.81</f>
        <v>0</v>
      </c>
      <c r="F27" s="79">
        <f>F22*117.81</f>
        <v>0</v>
      </c>
      <c r="G27" s="77"/>
      <c r="H27" s="77"/>
      <c r="I27" s="77"/>
      <c r="J27" s="77"/>
      <c r="K27" s="77"/>
      <c r="L27" s="61">
        <f>E27+F27</f>
        <v>0</v>
      </c>
    </row>
    <row r="28" spans="2:12" ht="60" x14ac:dyDescent="0.25">
      <c r="B28" s="58">
        <v>8</v>
      </c>
      <c r="C28" s="60" t="s">
        <v>67</v>
      </c>
      <c r="D28" s="77"/>
      <c r="E28" s="77"/>
      <c r="F28" s="77"/>
      <c r="G28" s="77"/>
      <c r="H28" s="79">
        <f>H22*283.14</f>
        <v>0</v>
      </c>
      <c r="I28" s="79">
        <f>I22*283.14</f>
        <v>0</v>
      </c>
      <c r="J28" s="77"/>
      <c r="K28" s="79">
        <f>K22*392.04</f>
        <v>0</v>
      </c>
      <c r="L28" s="61">
        <f>H28+I28+K28</f>
        <v>0</v>
      </c>
    </row>
    <row r="29" spans="2:12" ht="72" x14ac:dyDescent="0.25">
      <c r="B29" s="58" t="s">
        <v>14</v>
      </c>
      <c r="C29" s="60" t="s">
        <v>68</v>
      </c>
      <c r="D29" s="77"/>
      <c r="E29" s="79">
        <f>E23*117.81</f>
        <v>0</v>
      </c>
      <c r="F29" s="79">
        <f>F23*117.81</f>
        <v>0</v>
      </c>
      <c r="G29" s="77"/>
      <c r="H29" s="77"/>
      <c r="I29" s="77"/>
      <c r="J29" s="77"/>
      <c r="K29" s="77"/>
      <c r="L29" s="61">
        <f>E29+F29</f>
        <v>0</v>
      </c>
    </row>
    <row r="30" spans="2:12" ht="65.25" customHeight="1" x14ac:dyDescent="0.25">
      <c r="B30" s="58">
        <v>10</v>
      </c>
      <c r="C30" s="60" t="s">
        <v>69</v>
      </c>
      <c r="D30" s="77"/>
      <c r="E30" s="77"/>
      <c r="F30" s="77"/>
      <c r="G30" s="77"/>
      <c r="H30" s="79">
        <f>H23*283.14</f>
        <v>0</v>
      </c>
      <c r="I30" s="79">
        <f>I23*283.14</f>
        <v>0</v>
      </c>
      <c r="J30" s="77"/>
      <c r="K30" s="79">
        <f>K23*392.04</f>
        <v>0</v>
      </c>
      <c r="L30" s="61">
        <f>H30+I30+K30</f>
        <v>0</v>
      </c>
    </row>
    <row r="31" spans="2:12" ht="72" x14ac:dyDescent="0.25">
      <c r="B31" s="58" t="s">
        <v>15</v>
      </c>
      <c r="C31" s="60" t="s">
        <v>70</v>
      </c>
      <c r="D31" s="77"/>
      <c r="E31" s="79">
        <f>E24*117.81</f>
        <v>0</v>
      </c>
      <c r="F31" s="79">
        <f>F24*117.81</f>
        <v>0</v>
      </c>
      <c r="G31" s="77"/>
      <c r="H31" s="77"/>
      <c r="I31" s="77"/>
      <c r="J31" s="77"/>
      <c r="K31" s="77"/>
      <c r="L31" s="61">
        <f>E31+F31</f>
        <v>0</v>
      </c>
    </row>
    <row r="32" spans="2:12" ht="64.5" customHeight="1" x14ac:dyDescent="0.25">
      <c r="B32" s="58">
        <v>12</v>
      </c>
      <c r="C32" s="60" t="s">
        <v>71</v>
      </c>
      <c r="D32" s="77"/>
      <c r="E32" s="77"/>
      <c r="F32" s="77"/>
      <c r="G32" s="77"/>
      <c r="H32" s="79">
        <f>H24*283.14</f>
        <v>0</v>
      </c>
      <c r="I32" s="79">
        <f>I24*283.14</f>
        <v>0</v>
      </c>
      <c r="J32" s="77"/>
      <c r="K32" s="79">
        <f>K24*392.04</f>
        <v>0</v>
      </c>
      <c r="L32" s="61">
        <f>H32+I32+K32</f>
        <v>0</v>
      </c>
    </row>
    <row r="33" spans="2:12" ht="27" customHeight="1" x14ac:dyDescent="0.25">
      <c r="B33" s="58">
        <v>13</v>
      </c>
      <c r="C33" s="60" t="s">
        <v>72</v>
      </c>
      <c r="D33" s="62">
        <f>D25</f>
        <v>0</v>
      </c>
      <c r="E33" s="62">
        <f>E27+E29+E31</f>
        <v>0</v>
      </c>
      <c r="F33" s="62">
        <f>F27+F29+F31</f>
        <v>0</v>
      </c>
      <c r="G33" s="62">
        <f>G26</f>
        <v>0</v>
      </c>
      <c r="H33" s="62">
        <f>H28+H30+H32</f>
        <v>0</v>
      </c>
      <c r="I33" s="62">
        <f>I28+I30+I32</f>
        <v>0</v>
      </c>
      <c r="J33" s="62">
        <f>J26</f>
        <v>0</v>
      </c>
      <c r="K33" s="62">
        <f>K28+K30+K32</f>
        <v>0</v>
      </c>
      <c r="L33" s="62">
        <f>SUM(L25:L32)</f>
        <v>0</v>
      </c>
    </row>
    <row r="34" spans="2:12" ht="24" x14ac:dyDescent="0.25">
      <c r="B34" s="58">
        <v>14</v>
      </c>
      <c r="C34" s="60" t="s">
        <v>47</v>
      </c>
      <c r="D34" s="76"/>
      <c r="E34" s="76"/>
      <c r="F34" s="76"/>
      <c r="G34" s="76"/>
      <c r="H34" s="76"/>
      <c r="I34" s="76"/>
      <c r="J34" s="76"/>
      <c r="K34" s="76"/>
      <c r="L34" s="61">
        <f>ROUNDDOWN(L33*1%,2)</f>
        <v>0</v>
      </c>
    </row>
    <row r="35" spans="2:12" ht="24" x14ac:dyDescent="0.25">
      <c r="B35" s="58">
        <v>15</v>
      </c>
      <c r="C35" s="60" t="s">
        <v>16</v>
      </c>
      <c r="D35" s="76"/>
      <c r="E35" s="76"/>
      <c r="F35" s="76"/>
      <c r="G35" s="76"/>
      <c r="H35" s="76"/>
      <c r="I35" s="76"/>
      <c r="J35" s="76"/>
      <c r="K35" s="76"/>
      <c r="L35" s="62">
        <f>SUM(L33:L34)</f>
        <v>0</v>
      </c>
    </row>
    <row r="36" spans="2:12" x14ac:dyDescent="0.25">
      <c r="B36" s="1"/>
      <c r="C36" s="1"/>
      <c r="D36" s="1"/>
      <c r="E36" s="1"/>
      <c r="F36" s="1"/>
      <c r="G36" s="1"/>
      <c r="H36" s="1"/>
      <c r="I36" s="1"/>
      <c r="J36" s="1"/>
      <c r="K36" s="1"/>
      <c r="L36" s="1"/>
    </row>
    <row r="37" spans="2:12" x14ac:dyDescent="0.25">
      <c r="B37" s="9"/>
      <c r="C37" s="10"/>
      <c r="D37" s="10"/>
      <c r="E37" s="10"/>
      <c r="F37" s="10"/>
      <c r="G37" s="10"/>
      <c r="H37" s="11" t="s">
        <v>17</v>
      </c>
      <c r="I37" s="67">
        <f>L35</f>
        <v>0</v>
      </c>
      <c r="J37" s="1"/>
      <c r="K37" s="1"/>
      <c r="L37" s="1"/>
    </row>
    <row r="38" spans="2:12" x14ac:dyDescent="0.25">
      <c r="B38" s="9"/>
      <c r="C38" s="1"/>
      <c r="D38" s="1"/>
      <c r="E38" s="1"/>
      <c r="F38" s="1"/>
      <c r="G38" s="1"/>
      <c r="H38" s="69"/>
      <c r="I38" s="70"/>
      <c r="J38" s="1"/>
      <c r="K38" s="1"/>
      <c r="L38" s="1"/>
    </row>
    <row r="39" spans="2:12" ht="15" customHeight="1" x14ac:dyDescent="0.25">
      <c r="B39" s="12" t="s">
        <v>55</v>
      </c>
      <c r="C39" s="95" t="s">
        <v>61</v>
      </c>
      <c r="D39" s="96"/>
      <c r="E39" s="96"/>
      <c r="F39" s="96"/>
      <c r="G39" s="96"/>
      <c r="H39" s="96"/>
      <c r="I39" s="96"/>
      <c r="J39" s="96"/>
      <c r="K39" s="96"/>
      <c r="L39" s="97"/>
    </row>
    <row r="40" spans="2:12" ht="39" customHeight="1" x14ac:dyDescent="0.25">
      <c r="B40" s="12" t="s">
        <v>56</v>
      </c>
      <c r="C40" s="98" t="s">
        <v>83</v>
      </c>
      <c r="D40" s="99"/>
      <c r="E40" s="99"/>
      <c r="F40" s="99"/>
      <c r="G40" s="99"/>
      <c r="H40" s="99"/>
      <c r="I40" s="99"/>
      <c r="J40" s="99"/>
      <c r="K40" s="99"/>
      <c r="L40" s="100"/>
    </row>
    <row r="41" spans="2:12" ht="39.75" customHeight="1" x14ac:dyDescent="0.25">
      <c r="B41" s="12" t="s">
        <v>57</v>
      </c>
      <c r="C41" s="98" t="s">
        <v>84</v>
      </c>
      <c r="D41" s="99"/>
      <c r="E41" s="99"/>
      <c r="F41" s="99"/>
      <c r="G41" s="99"/>
      <c r="H41" s="99"/>
      <c r="I41" s="99"/>
      <c r="J41" s="99"/>
      <c r="K41" s="99"/>
      <c r="L41" s="100"/>
    </row>
    <row r="42" spans="2:12" ht="27" customHeight="1" x14ac:dyDescent="0.25">
      <c r="B42" s="12" t="s">
        <v>58</v>
      </c>
      <c r="C42" s="98" t="s">
        <v>85</v>
      </c>
      <c r="D42" s="99"/>
      <c r="E42" s="99"/>
      <c r="F42" s="99"/>
      <c r="G42" s="99"/>
      <c r="H42" s="99"/>
      <c r="I42" s="99"/>
      <c r="J42" s="99"/>
      <c r="K42" s="99"/>
      <c r="L42" s="100"/>
    </row>
    <row r="43" spans="2:12" x14ac:dyDescent="0.25">
      <c r="B43" s="1"/>
      <c r="C43" s="13"/>
      <c r="D43" s="13"/>
      <c r="E43" s="1"/>
      <c r="F43" s="1"/>
      <c r="G43" s="1"/>
      <c r="H43" s="1"/>
      <c r="I43" s="1"/>
      <c r="J43" s="1"/>
      <c r="K43" s="1"/>
      <c r="L43" s="1"/>
    </row>
    <row r="44" spans="2:12" ht="15.75" x14ac:dyDescent="0.25">
      <c r="B44" s="17" t="s">
        <v>49</v>
      </c>
      <c r="C44" s="14"/>
      <c r="D44" s="13"/>
      <c r="E44" s="1"/>
      <c r="F44" s="1"/>
      <c r="G44" s="1"/>
      <c r="H44" s="1"/>
      <c r="I44" s="1"/>
      <c r="J44" s="1"/>
      <c r="K44" s="1"/>
      <c r="L44" s="1"/>
    </row>
    <row r="45" spans="2:12" x14ac:dyDescent="0.25">
      <c r="B45" s="14"/>
      <c r="C45" s="13"/>
      <c r="D45" s="13"/>
      <c r="E45" s="1"/>
      <c r="F45" s="1"/>
      <c r="G45" s="1"/>
      <c r="H45" s="1"/>
      <c r="I45" s="1"/>
      <c r="J45" s="1"/>
      <c r="K45" s="1"/>
      <c r="L45" s="1"/>
    </row>
    <row r="46" spans="2:12" ht="24" customHeight="1" x14ac:dyDescent="0.25">
      <c r="B46" s="87" t="s">
        <v>3</v>
      </c>
      <c r="C46" s="88" t="s">
        <v>46</v>
      </c>
      <c r="D46" s="89"/>
      <c r="E46" s="89"/>
      <c r="F46" s="89"/>
      <c r="G46" s="89"/>
      <c r="H46" s="90" t="s">
        <v>2</v>
      </c>
      <c r="I46" s="90"/>
      <c r="J46" s="90"/>
      <c r="K46" s="90"/>
      <c r="L46" s="87" t="s">
        <v>4</v>
      </c>
    </row>
    <row r="47" spans="2:12" ht="17.25" customHeight="1" x14ac:dyDescent="0.25">
      <c r="B47" s="87"/>
      <c r="C47" s="88"/>
      <c r="D47" s="58" t="s">
        <v>5</v>
      </c>
      <c r="E47" s="58" t="s">
        <v>6</v>
      </c>
      <c r="F47" s="58" t="s">
        <v>7</v>
      </c>
      <c r="G47" s="58" t="s">
        <v>8</v>
      </c>
      <c r="H47" s="58" t="s">
        <v>9</v>
      </c>
      <c r="I47" s="58" t="s">
        <v>10</v>
      </c>
      <c r="J47" s="58" t="s">
        <v>11</v>
      </c>
      <c r="K47" s="58" t="s">
        <v>12</v>
      </c>
      <c r="L47" s="87"/>
    </row>
    <row r="48" spans="2:12" x14ac:dyDescent="0.25">
      <c r="B48" s="58">
        <v>1</v>
      </c>
      <c r="C48" s="58">
        <v>2</v>
      </c>
      <c r="D48" s="58">
        <v>3</v>
      </c>
      <c r="E48" s="58">
        <v>4</v>
      </c>
      <c r="F48" s="58">
        <v>5</v>
      </c>
      <c r="G48" s="58">
        <v>6</v>
      </c>
      <c r="H48" s="58">
        <v>7</v>
      </c>
      <c r="I48" s="58">
        <v>8</v>
      </c>
      <c r="J48" s="58">
        <v>9</v>
      </c>
      <c r="K48" s="58">
        <v>10</v>
      </c>
      <c r="L48" s="58">
        <v>11</v>
      </c>
    </row>
    <row r="49" spans="2:12" ht="25.5" customHeight="1" x14ac:dyDescent="0.25">
      <c r="B49" s="58">
        <v>1</v>
      </c>
      <c r="C49" s="60" t="s">
        <v>73</v>
      </c>
      <c r="D49" s="71"/>
      <c r="E49" s="71"/>
      <c r="F49" s="71"/>
      <c r="G49" s="71"/>
      <c r="H49" s="71"/>
      <c r="I49" s="71"/>
      <c r="J49" s="71"/>
      <c r="K49" s="71"/>
      <c r="L49" s="76"/>
    </row>
    <row r="50" spans="2:12" ht="65.25" customHeight="1" x14ac:dyDescent="0.25">
      <c r="B50" s="58">
        <v>2</v>
      </c>
      <c r="C50" s="60" t="s">
        <v>74</v>
      </c>
      <c r="D50" s="68">
        <f>D49*65.34</f>
        <v>0</v>
      </c>
      <c r="E50" s="68">
        <f>E49*65.34</f>
        <v>0</v>
      </c>
      <c r="F50" s="68">
        <f>F49*65.34</f>
        <v>0</v>
      </c>
      <c r="G50" s="68">
        <f>G49*32.67</f>
        <v>0</v>
      </c>
      <c r="H50" s="68">
        <f t="shared" ref="H50:J50" si="0">H49*32.67</f>
        <v>0</v>
      </c>
      <c r="I50" s="68">
        <f t="shared" si="0"/>
        <v>0</v>
      </c>
      <c r="J50" s="68">
        <f t="shared" si="0"/>
        <v>0</v>
      </c>
      <c r="K50" s="68">
        <f>K49*32.67</f>
        <v>0</v>
      </c>
      <c r="L50" s="61">
        <f>SUM(D50:K50)</f>
        <v>0</v>
      </c>
    </row>
    <row r="51" spans="2:12" ht="24" x14ac:dyDescent="0.25">
      <c r="B51" s="58">
        <v>3</v>
      </c>
      <c r="C51" s="60" t="s">
        <v>50</v>
      </c>
      <c r="D51" s="76"/>
      <c r="E51" s="76"/>
      <c r="F51" s="76"/>
      <c r="G51" s="76"/>
      <c r="H51" s="76"/>
      <c r="I51" s="76"/>
      <c r="J51" s="76"/>
      <c r="K51" s="76"/>
      <c r="L51" s="61">
        <f>ROUNDDOWN(L50*1%,2)</f>
        <v>0</v>
      </c>
    </row>
    <row r="52" spans="2:12" ht="24" x14ac:dyDescent="0.25">
      <c r="B52" s="58">
        <v>4</v>
      </c>
      <c r="C52" s="60" t="s">
        <v>18</v>
      </c>
      <c r="D52" s="76"/>
      <c r="E52" s="76"/>
      <c r="F52" s="76"/>
      <c r="G52" s="76"/>
      <c r="H52" s="76"/>
      <c r="I52" s="76"/>
      <c r="J52" s="76"/>
      <c r="K52" s="76"/>
      <c r="L52" s="61">
        <f>SUM(L50:L51)</f>
        <v>0</v>
      </c>
    </row>
    <row r="53" spans="2:12" x14ac:dyDescent="0.25">
      <c r="B53" s="1"/>
      <c r="C53" s="1"/>
      <c r="D53" s="1"/>
      <c r="E53" s="1"/>
      <c r="F53" s="1"/>
      <c r="G53" s="1"/>
      <c r="H53" s="1"/>
      <c r="J53" s="1"/>
      <c r="K53" s="1"/>
      <c r="L53" s="1"/>
    </row>
    <row r="54" spans="2:12" x14ac:dyDescent="0.25">
      <c r="B54" s="1"/>
      <c r="C54" s="10"/>
      <c r="D54" s="10"/>
      <c r="E54" s="10"/>
      <c r="F54" s="10"/>
      <c r="G54" s="10"/>
      <c r="H54" s="15" t="s">
        <v>19</v>
      </c>
      <c r="I54" s="67">
        <f>L52</f>
        <v>0</v>
      </c>
      <c r="J54" s="1"/>
      <c r="K54" s="1"/>
      <c r="L54" s="1"/>
    </row>
    <row r="55" spans="2:12" x14ac:dyDescent="0.25">
      <c r="B55" s="1"/>
      <c r="C55" s="1"/>
      <c r="D55" s="1"/>
      <c r="E55" s="1"/>
      <c r="F55" s="1"/>
      <c r="G55" s="1"/>
      <c r="H55" s="1"/>
      <c r="I55" s="1"/>
      <c r="J55" s="1"/>
      <c r="K55" s="1"/>
      <c r="L55" s="1"/>
    </row>
    <row r="56" spans="2:12" ht="15.75" x14ac:dyDescent="0.25">
      <c r="B56" s="8" t="s">
        <v>82</v>
      </c>
      <c r="J56" s="1"/>
      <c r="K56" s="1"/>
      <c r="L56" s="1"/>
    </row>
    <row r="57" spans="2:12" x14ac:dyDescent="0.25">
      <c r="B57" s="1"/>
      <c r="C57" s="1"/>
      <c r="D57" s="1"/>
      <c r="E57" s="1"/>
      <c r="F57" s="1"/>
      <c r="G57" s="1"/>
      <c r="H57" s="1"/>
      <c r="I57" s="1"/>
      <c r="J57" s="1"/>
      <c r="K57" s="1"/>
      <c r="L57" s="1"/>
    </row>
    <row r="58" spans="2:12" ht="24.75" customHeight="1" x14ac:dyDescent="0.25">
      <c r="B58" s="87" t="s">
        <v>3</v>
      </c>
      <c r="C58" s="88" t="s">
        <v>46</v>
      </c>
      <c r="D58" s="89"/>
      <c r="E58" s="89"/>
      <c r="F58" s="89"/>
      <c r="G58" s="89"/>
      <c r="H58" s="90" t="s">
        <v>2</v>
      </c>
      <c r="I58" s="90"/>
      <c r="J58" s="90"/>
      <c r="K58" s="90"/>
      <c r="L58" s="87" t="s">
        <v>4</v>
      </c>
    </row>
    <row r="59" spans="2:12" ht="18.75" customHeight="1" x14ac:dyDescent="0.25">
      <c r="B59" s="87"/>
      <c r="C59" s="88"/>
      <c r="D59" s="58" t="s">
        <v>5</v>
      </c>
      <c r="E59" s="58" t="s">
        <v>6</v>
      </c>
      <c r="F59" s="58" t="s">
        <v>7</v>
      </c>
      <c r="G59" s="58" t="s">
        <v>8</v>
      </c>
      <c r="H59" s="58" t="s">
        <v>9</v>
      </c>
      <c r="I59" s="58" t="s">
        <v>10</v>
      </c>
      <c r="J59" s="58" t="s">
        <v>11</v>
      </c>
      <c r="K59" s="58" t="s">
        <v>12</v>
      </c>
      <c r="L59" s="87"/>
    </row>
    <row r="60" spans="2:12" ht="18.75" customHeight="1" x14ac:dyDescent="0.25">
      <c r="B60" s="58">
        <v>1</v>
      </c>
      <c r="C60" s="58">
        <v>2</v>
      </c>
      <c r="D60" s="58">
        <v>3</v>
      </c>
      <c r="E60" s="58">
        <v>4</v>
      </c>
      <c r="F60" s="58">
        <v>5</v>
      </c>
      <c r="G60" s="58">
        <v>6</v>
      </c>
      <c r="H60" s="58">
        <v>7</v>
      </c>
      <c r="I60" s="58">
        <v>8</v>
      </c>
      <c r="J60" s="58">
        <v>9</v>
      </c>
      <c r="K60" s="58">
        <v>10</v>
      </c>
      <c r="L60" s="58">
        <v>11</v>
      </c>
    </row>
    <row r="61" spans="2:12" ht="99" customHeight="1" x14ac:dyDescent="0.25">
      <c r="B61" s="72">
        <v>1</v>
      </c>
      <c r="C61" s="60" t="s">
        <v>102</v>
      </c>
      <c r="D61" s="78"/>
      <c r="E61" s="78"/>
      <c r="F61" s="78"/>
      <c r="G61" s="78"/>
      <c r="H61" s="78"/>
      <c r="I61" s="78"/>
      <c r="J61" s="78"/>
      <c r="K61" s="78"/>
      <c r="L61" s="76"/>
    </row>
    <row r="62" spans="2:12" ht="97.5" customHeight="1" x14ac:dyDescent="0.25">
      <c r="B62" s="81">
        <v>2</v>
      </c>
      <c r="C62" s="60" t="s">
        <v>103</v>
      </c>
      <c r="D62" s="78"/>
      <c r="E62" s="78"/>
      <c r="F62" s="78"/>
      <c r="G62" s="78"/>
      <c r="H62" s="78"/>
      <c r="I62" s="78"/>
      <c r="J62" s="78"/>
      <c r="K62" s="78"/>
      <c r="L62" s="76"/>
    </row>
    <row r="63" spans="2:12" ht="51.75" customHeight="1" x14ac:dyDescent="0.25">
      <c r="B63" s="72">
        <v>3</v>
      </c>
      <c r="C63" s="60" t="s">
        <v>104</v>
      </c>
      <c r="D63" s="78"/>
      <c r="E63" s="78"/>
      <c r="F63" s="78"/>
      <c r="G63" s="78"/>
      <c r="H63" s="78"/>
      <c r="I63" s="78"/>
      <c r="J63" s="78"/>
      <c r="K63" s="78"/>
      <c r="L63" s="76"/>
    </row>
    <row r="64" spans="2:12" ht="46.5" customHeight="1" x14ac:dyDescent="0.25">
      <c r="B64" s="81">
        <v>4</v>
      </c>
      <c r="C64" s="60" t="s">
        <v>105</v>
      </c>
      <c r="D64" s="78"/>
      <c r="E64" s="78"/>
      <c r="F64" s="78"/>
      <c r="G64" s="78"/>
      <c r="H64" s="78"/>
      <c r="I64" s="78"/>
      <c r="J64" s="78"/>
      <c r="K64" s="78"/>
      <c r="L64" s="76"/>
    </row>
    <row r="65" spans="2:12" ht="63" customHeight="1" x14ac:dyDescent="0.25">
      <c r="B65" s="72">
        <v>5</v>
      </c>
      <c r="C65" s="60" t="s">
        <v>97</v>
      </c>
      <c r="D65" s="75"/>
      <c r="E65" s="75"/>
      <c r="F65" s="75"/>
      <c r="G65" s="78"/>
      <c r="H65" s="78"/>
      <c r="I65" s="75"/>
      <c r="J65" s="78"/>
      <c r="K65" s="78"/>
      <c r="L65" s="76"/>
    </row>
    <row r="66" spans="2:12" ht="69.75" customHeight="1" x14ac:dyDescent="0.25">
      <c r="B66" s="72">
        <v>6</v>
      </c>
      <c r="C66" s="60" t="s">
        <v>51</v>
      </c>
      <c r="D66" s="79">
        <f>D61*98.01</f>
        <v>0</v>
      </c>
      <c r="E66" s="79">
        <f>E61*98.01</f>
        <v>0</v>
      </c>
      <c r="F66" s="79">
        <f>F61*98.01</f>
        <v>0</v>
      </c>
      <c r="G66" s="77"/>
      <c r="H66" s="77"/>
      <c r="I66" s="77"/>
      <c r="J66" s="77"/>
      <c r="K66" s="77"/>
      <c r="L66" s="61">
        <f>D66+E66+F66</f>
        <v>0</v>
      </c>
    </row>
    <row r="67" spans="2:12" ht="66.75" customHeight="1" x14ac:dyDescent="0.25">
      <c r="B67" s="81">
        <v>7</v>
      </c>
      <c r="C67" s="60" t="s">
        <v>76</v>
      </c>
      <c r="D67" s="79">
        <f>D62*117.81</f>
        <v>0</v>
      </c>
      <c r="E67" s="79">
        <f>E62*117.81</f>
        <v>0</v>
      </c>
      <c r="F67" s="79">
        <f>F62*117.81</f>
        <v>0</v>
      </c>
      <c r="G67" s="77"/>
      <c r="H67" s="77"/>
      <c r="I67" s="77"/>
      <c r="J67" s="77"/>
      <c r="K67" s="77"/>
      <c r="L67" s="61">
        <f>D67+E67+F67</f>
        <v>0</v>
      </c>
    </row>
    <row r="68" spans="2:12" ht="77.25" customHeight="1" x14ac:dyDescent="0.25">
      <c r="B68" s="72">
        <v>8</v>
      </c>
      <c r="C68" s="60" t="s">
        <v>77</v>
      </c>
      <c r="D68" s="77"/>
      <c r="E68" s="77"/>
      <c r="F68" s="77"/>
      <c r="G68" s="79">
        <f>G61*183.15</f>
        <v>0</v>
      </c>
      <c r="H68" s="79">
        <f>H61*235.62</f>
        <v>0</v>
      </c>
      <c r="I68" s="79">
        <f>I61*235.62</f>
        <v>0</v>
      </c>
      <c r="J68" s="79">
        <f>J61*326.7</f>
        <v>0</v>
      </c>
      <c r="K68" s="79">
        <f>K61*326.7</f>
        <v>0</v>
      </c>
      <c r="L68" s="61">
        <f>G68+H68+I68+J68+K68</f>
        <v>0</v>
      </c>
    </row>
    <row r="69" spans="2:12" ht="76.5" customHeight="1" x14ac:dyDescent="0.25">
      <c r="B69" s="81">
        <v>9</v>
      </c>
      <c r="C69" s="60" t="s">
        <v>78</v>
      </c>
      <c r="D69" s="77"/>
      <c r="E69" s="77"/>
      <c r="F69" s="77"/>
      <c r="G69" s="79">
        <f>G62*219.78</f>
        <v>0</v>
      </c>
      <c r="H69" s="79">
        <f>H62*283.14</f>
        <v>0</v>
      </c>
      <c r="I69" s="79">
        <f>I62*283.14</f>
        <v>0</v>
      </c>
      <c r="J69" s="79">
        <f>J62*392.04</f>
        <v>0</v>
      </c>
      <c r="K69" s="79">
        <f>K62*392.04</f>
        <v>0</v>
      </c>
      <c r="L69" s="61">
        <f>G69+H69+I69+J69+K69</f>
        <v>0</v>
      </c>
    </row>
    <row r="70" spans="2:12" ht="63" customHeight="1" x14ac:dyDescent="0.25">
      <c r="B70" s="72">
        <v>10</v>
      </c>
      <c r="C70" s="60" t="s">
        <v>79</v>
      </c>
      <c r="D70" s="79">
        <f>D63*54.45</f>
        <v>0</v>
      </c>
      <c r="E70" s="79">
        <f t="shared" ref="E70:F70" si="1">E63*54.45</f>
        <v>0</v>
      </c>
      <c r="F70" s="79">
        <f t="shared" si="1"/>
        <v>0</v>
      </c>
      <c r="G70" s="79">
        <f>G63*27.23</f>
        <v>0</v>
      </c>
      <c r="H70" s="79">
        <f t="shared" ref="H70:K70" si="2">H63*27.23</f>
        <v>0</v>
      </c>
      <c r="I70" s="79">
        <f t="shared" si="2"/>
        <v>0</v>
      </c>
      <c r="J70" s="79">
        <f t="shared" si="2"/>
        <v>0</v>
      </c>
      <c r="K70" s="79">
        <f t="shared" si="2"/>
        <v>0</v>
      </c>
      <c r="L70" s="61">
        <f>D70+E70+F70+G70+H70+I70+J70+K70</f>
        <v>0</v>
      </c>
    </row>
    <row r="71" spans="2:12" ht="64.5" customHeight="1" x14ac:dyDescent="0.25">
      <c r="B71" s="81">
        <v>11</v>
      </c>
      <c r="C71" s="60" t="s">
        <v>80</v>
      </c>
      <c r="D71" s="79">
        <f>D64*65.34</f>
        <v>0</v>
      </c>
      <c r="E71" s="79">
        <f t="shared" ref="E71:F71" si="3">E64*65.34</f>
        <v>0</v>
      </c>
      <c r="F71" s="79">
        <f t="shared" si="3"/>
        <v>0</v>
      </c>
      <c r="G71" s="79">
        <f>G64*32.67</f>
        <v>0</v>
      </c>
      <c r="H71" s="79">
        <f t="shared" ref="H71:K71" si="4">H64*32.67</f>
        <v>0</v>
      </c>
      <c r="I71" s="79">
        <f t="shared" si="4"/>
        <v>0</v>
      </c>
      <c r="J71" s="79">
        <f t="shared" si="4"/>
        <v>0</v>
      </c>
      <c r="K71" s="79">
        <f t="shared" si="4"/>
        <v>0</v>
      </c>
      <c r="L71" s="61">
        <f>D71+E71+F71+G71+H71+I71+J71+K71</f>
        <v>0</v>
      </c>
    </row>
    <row r="72" spans="2:12" ht="77.25" customHeight="1" x14ac:dyDescent="0.25">
      <c r="B72" s="72">
        <v>12</v>
      </c>
      <c r="C72" s="60" t="s">
        <v>81</v>
      </c>
      <c r="D72" s="77"/>
      <c r="E72" s="77"/>
      <c r="F72" s="77"/>
      <c r="G72" s="79">
        <f>G65*24.75</f>
        <v>0</v>
      </c>
      <c r="H72" s="79">
        <f>H65*24.75</f>
        <v>0</v>
      </c>
      <c r="I72" s="77"/>
      <c r="J72" s="79">
        <f>J65*24.75</f>
        <v>0</v>
      </c>
      <c r="K72" s="79">
        <f>K65*24.75</f>
        <v>0</v>
      </c>
      <c r="L72" s="61">
        <f>G72+H72+J72+K72</f>
        <v>0</v>
      </c>
    </row>
    <row r="73" spans="2:12" x14ac:dyDescent="0.25">
      <c r="B73" s="72">
        <v>13</v>
      </c>
      <c r="C73" s="60" t="s">
        <v>75</v>
      </c>
      <c r="D73" s="61">
        <f>D66+D67+D70+D71</f>
        <v>0</v>
      </c>
      <c r="E73" s="61">
        <f>E66+E67+E70+E71</f>
        <v>0</v>
      </c>
      <c r="F73" s="61">
        <f>F66+F67+F70+F71</f>
        <v>0</v>
      </c>
      <c r="G73" s="61">
        <f>G68+G69+G70+G71+G72</f>
        <v>0</v>
      </c>
      <c r="H73" s="61">
        <f>H68+H69+H70+H71+H72</f>
        <v>0</v>
      </c>
      <c r="I73" s="61">
        <f>I68+I69+I70+I71</f>
        <v>0</v>
      </c>
      <c r="J73" s="61">
        <f>J68+J69+J70+J71+J72</f>
        <v>0</v>
      </c>
      <c r="K73" s="61">
        <f>K68+K69+K70+K71+K72</f>
        <v>0</v>
      </c>
      <c r="L73" s="61">
        <f>SUM(L66:L72)</f>
        <v>0</v>
      </c>
    </row>
    <row r="74" spans="2:12" ht="27" customHeight="1" x14ac:dyDescent="0.25">
      <c r="B74" s="58">
        <v>14</v>
      </c>
      <c r="C74" s="60" t="s">
        <v>47</v>
      </c>
      <c r="D74" s="76"/>
      <c r="E74" s="76"/>
      <c r="F74" s="76"/>
      <c r="G74" s="76"/>
      <c r="H74" s="76"/>
      <c r="I74" s="76"/>
      <c r="J74" s="76"/>
      <c r="K74" s="76"/>
      <c r="L74" s="61">
        <f>ROUNDDOWN(L73*1%,2)</f>
        <v>0</v>
      </c>
    </row>
    <row r="75" spans="2:12" ht="25.5" customHeight="1" x14ac:dyDescent="0.25">
      <c r="B75" s="58">
        <v>15</v>
      </c>
      <c r="C75" s="60" t="s">
        <v>16</v>
      </c>
      <c r="D75" s="76"/>
      <c r="E75" s="76"/>
      <c r="F75" s="76"/>
      <c r="G75" s="76"/>
      <c r="H75" s="76"/>
      <c r="I75" s="76"/>
      <c r="J75" s="76"/>
      <c r="K75" s="76"/>
      <c r="L75" s="61">
        <f>SUM(L73:L74)</f>
        <v>0</v>
      </c>
    </row>
    <row r="76" spans="2:12" x14ac:dyDescent="0.25">
      <c r="B76" s="1"/>
      <c r="C76" s="1"/>
      <c r="D76" s="1"/>
      <c r="E76" s="1"/>
      <c r="F76" s="1"/>
      <c r="G76" s="1"/>
      <c r="H76" s="1"/>
      <c r="I76" s="1"/>
      <c r="J76" s="1"/>
      <c r="K76" s="1"/>
      <c r="L76" s="1"/>
    </row>
    <row r="77" spans="2:12" x14ac:dyDescent="0.25">
      <c r="B77" s="9"/>
      <c r="C77" s="1"/>
      <c r="D77" s="1"/>
      <c r="E77" s="1"/>
      <c r="F77" s="1"/>
      <c r="G77" s="1"/>
      <c r="H77" s="1"/>
      <c r="I77" s="1"/>
      <c r="J77" s="1"/>
      <c r="K77" s="1"/>
      <c r="L77" s="1"/>
    </row>
    <row r="78" spans="2:12" ht="34.5" customHeight="1" x14ac:dyDescent="0.25">
      <c r="B78" s="16" t="s">
        <v>52</v>
      </c>
      <c r="C78" s="92" t="s">
        <v>86</v>
      </c>
      <c r="D78" s="93"/>
      <c r="E78" s="93"/>
      <c r="F78" s="93"/>
      <c r="G78" s="93"/>
      <c r="H78" s="93"/>
      <c r="I78" s="93"/>
      <c r="J78" s="93"/>
      <c r="K78" s="93"/>
      <c r="L78" s="94"/>
    </row>
    <row r="79" spans="2:12" ht="26.25" customHeight="1" x14ac:dyDescent="0.25">
      <c r="B79" s="16" t="s">
        <v>53</v>
      </c>
      <c r="C79" s="92" t="s">
        <v>89</v>
      </c>
      <c r="D79" s="93"/>
      <c r="E79" s="93"/>
      <c r="F79" s="93"/>
      <c r="G79" s="93"/>
      <c r="H79" s="93"/>
      <c r="I79" s="93"/>
      <c r="J79" s="93"/>
      <c r="K79" s="93"/>
      <c r="L79" s="94"/>
    </row>
    <row r="80" spans="2:12" ht="25.5" customHeight="1" x14ac:dyDescent="0.25">
      <c r="B80" s="16" t="s">
        <v>54</v>
      </c>
      <c r="C80" s="92" t="s">
        <v>90</v>
      </c>
      <c r="D80" s="93"/>
      <c r="E80" s="93"/>
      <c r="F80" s="93"/>
      <c r="G80" s="93"/>
      <c r="H80" s="93"/>
      <c r="I80" s="93"/>
      <c r="J80" s="93"/>
      <c r="K80" s="93"/>
      <c r="L80" s="94"/>
    </row>
    <row r="81" spans="2:12" ht="27" customHeight="1" x14ac:dyDescent="0.25">
      <c r="B81" s="16" t="s">
        <v>87</v>
      </c>
      <c r="C81" s="92" t="s">
        <v>91</v>
      </c>
      <c r="D81" s="93"/>
      <c r="E81" s="93"/>
      <c r="F81" s="93"/>
      <c r="G81" s="93"/>
      <c r="H81" s="93"/>
      <c r="I81" s="93"/>
      <c r="J81" s="93"/>
      <c r="K81" s="93"/>
      <c r="L81" s="94"/>
    </row>
    <row r="82" spans="2:12" ht="27" customHeight="1" x14ac:dyDescent="0.25">
      <c r="B82" s="16" t="s">
        <v>88</v>
      </c>
      <c r="C82" s="92" t="s">
        <v>92</v>
      </c>
      <c r="D82" s="93"/>
      <c r="E82" s="93"/>
      <c r="F82" s="93"/>
      <c r="G82" s="93"/>
      <c r="H82" s="93"/>
      <c r="I82" s="93"/>
      <c r="J82" s="93"/>
      <c r="K82" s="93"/>
      <c r="L82" s="94"/>
    </row>
    <row r="83" spans="2:12" x14ac:dyDescent="0.25">
      <c r="B83" s="1"/>
      <c r="C83" s="1"/>
      <c r="D83" s="1"/>
      <c r="E83" s="1"/>
      <c r="F83" s="1"/>
      <c r="G83" s="1"/>
      <c r="H83" s="1"/>
      <c r="I83" s="1"/>
      <c r="J83" s="1"/>
      <c r="K83" s="1"/>
      <c r="L83" s="1"/>
    </row>
    <row r="84" spans="2:12" ht="24.75" customHeight="1" x14ac:dyDescent="0.25">
      <c r="B84" s="1"/>
      <c r="C84" s="1"/>
      <c r="D84" s="1"/>
      <c r="E84" s="1"/>
      <c r="F84" s="1"/>
      <c r="G84" s="1"/>
      <c r="H84" s="1"/>
      <c r="I84" s="1"/>
      <c r="J84" s="1"/>
      <c r="K84" s="1"/>
      <c r="L84" s="1"/>
    </row>
    <row r="85" spans="2:12" ht="15.75" x14ac:dyDescent="0.25">
      <c r="B85" s="17" t="s">
        <v>20</v>
      </c>
      <c r="C85" s="1"/>
      <c r="D85" s="1"/>
      <c r="E85" s="1"/>
      <c r="F85" s="1"/>
      <c r="G85" s="1"/>
      <c r="H85" s="1"/>
      <c r="I85" s="1"/>
      <c r="J85" s="1"/>
      <c r="K85" s="1"/>
      <c r="L85" s="1"/>
    </row>
    <row r="86" spans="2:12" x14ac:dyDescent="0.25">
      <c r="B86" s="1"/>
      <c r="C86" s="1"/>
      <c r="D86" s="1"/>
      <c r="E86" s="1"/>
      <c r="F86" s="1"/>
      <c r="G86" s="1"/>
      <c r="H86" s="1"/>
      <c r="I86" s="1"/>
      <c r="J86" s="1"/>
      <c r="K86" s="1"/>
      <c r="L86" s="1"/>
    </row>
    <row r="87" spans="2:12" x14ac:dyDescent="0.25">
      <c r="B87" s="1"/>
      <c r="C87" s="1"/>
      <c r="D87" s="1"/>
      <c r="E87" s="1"/>
      <c r="F87" s="18" t="s">
        <v>93</v>
      </c>
      <c r="G87" s="65">
        <f>SUM(L35,L52,L75)</f>
        <v>0</v>
      </c>
      <c r="H87" s="1" t="s">
        <v>21</v>
      </c>
      <c r="I87" s="1"/>
      <c r="J87" s="1"/>
      <c r="K87" s="1"/>
      <c r="L87" s="1"/>
    </row>
    <row r="88" spans="2:12" x14ac:dyDescent="0.25">
      <c r="B88" s="1"/>
      <c r="C88" s="1"/>
      <c r="D88" s="1"/>
      <c r="E88" s="1"/>
      <c r="F88" s="1"/>
      <c r="G88" s="1"/>
      <c r="H88" s="1"/>
      <c r="I88" s="1"/>
      <c r="J88" s="1"/>
      <c r="K88" s="1"/>
      <c r="L88" s="1"/>
    </row>
    <row r="89" spans="2:12" x14ac:dyDescent="0.25">
      <c r="B89" s="1"/>
      <c r="C89" s="1"/>
      <c r="D89" s="19" t="s">
        <v>22</v>
      </c>
      <c r="E89" s="66"/>
      <c r="F89" s="1"/>
      <c r="G89" s="1"/>
      <c r="H89" s="1"/>
      <c r="I89" s="1"/>
      <c r="J89" s="1"/>
      <c r="K89" s="1"/>
      <c r="L89" s="1"/>
    </row>
    <row r="90" spans="2:12" x14ac:dyDescent="0.25">
      <c r="B90" s="1"/>
      <c r="C90" s="1"/>
      <c r="D90" s="19" t="s">
        <v>23</v>
      </c>
      <c r="E90" s="66"/>
      <c r="F90" s="1"/>
      <c r="G90" s="1"/>
      <c r="H90" s="1"/>
      <c r="I90" s="1"/>
      <c r="J90" s="1"/>
      <c r="K90" s="1"/>
      <c r="L90" s="1"/>
    </row>
    <row r="91" spans="2:12" x14ac:dyDescent="0.25">
      <c r="B91" s="1"/>
      <c r="C91" s="1"/>
      <c r="D91" s="1"/>
      <c r="E91" s="1"/>
      <c r="F91" s="1"/>
      <c r="G91" s="1"/>
      <c r="H91" s="1"/>
      <c r="I91" s="1"/>
      <c r="J91" s="1"/>
      <c r="K91" s="1"/>
      <c r="L91" s="1"/>
    </row>
    <row r="92" spans="2:12" x14ac:dyDescent="0.25">
      <c r="B92" s="1"/>
      <c r="C92" s="1"/>
      <c r="D92" s="1"/>
      <c r="E92" s="1"/>
      <c r="F92" s="1"/>
      <c r="G92" s="1"/>
      <c r="H92" s="1"/>
      <c r="I92" s="1"/>
      <c r="J92" s="1"/>
      <c r="K92" s="1"/>
      <c r="L92" s="1"/>
    </row>
    <row r="93" spans="2:12" x14ac:dyDescent="0.25">
      <c r="B93" s="1"/>
      <c r="C93" s="1"/>
      <c r="D93" s="1"/>
      <c r="E93" s="1"/>
      <c r="F93" s="1"/>
      <c r="G93" s="1"/>
      <c r="H93" s="1"/>
      <c r="I93" s="1"/>
      <c r="J93" s="1"/>
      <c r="K93" s="1"/>
      <c r="L93" s="1"/>
    </row>
    <row r="94" spans="2:12" x14ac:dyDescent="0.25">
      <c r="B94" s="1"/>
      <c r="C94" s="1"/>
      <c r="D94" s="1"/>
      <c r="E94" s="1"/>
      <c r="F94" s="1"/>
      <c r="G94" s="1"/>
      <c r="H94" s="1"/>
      <c r="I94" s="1"/>
      <c r="J94" s="1"/>
      <c r="K94" s="1"/>
      <c r="L94" s="1"/>
    </row>
    <row r="95" spans="2:12" x14ac:dyDescent="0.25">
      <c r="B95" s="1"/>
      <c r="C95" s="20"/>
      <c r="D95" s="1"/>
      <c r="E95" s="1"/>
      <c r="F95" s="1"/>
      <c r="G95" s="1"/>
      <c r="H95" s="1"/>
      <c r="I95" s="1"/>
      <c r="J95" s="1"/>
      <c r="K95" s="1"/>
      <c r="L95" s="1"/>
    </row>
    <row r="96" spans="2:12" x14ac:dyDescent="0.25">
      <c r="B96" s="1"/>
      <c r="C96" s="21" t="s">
        <v>24</v>
      </c>
      <c r="D96" s="1"/>
      <c r="E96" s="1"/>
      <c r="F96" s="1"/>
      <c r="G96" s="1"/>
      <c r="H96" s="1"/>
      <c r="I96" s="1"/>
      <c r="J96" s="1"/>
      <c r="K96" s="1"/>
      <c r="L96" s="1"/>
    </row>
    <row r="97" spans="2:12" x14ac:dyDescent="0.25">
      <c r="B97" s="1"/>
      <c r="C97" s="1"/>
      <c r="D97" s="1"/>
      <c r="E97" s="91" t="s">
        <v>25</v>
      </c>
      <c r="F97" s="91"/>
      <c r="G97" s="91"/>
      <c r="H97" s="1"/>
      <c r="I97" s="1"/>
      <c r="J97" s="1"/>
      <c r="K97" s="1"/>
      <c r="L97" s="1"/>
    </row>
    <row r="98" spans="2:12" ht="51" customHeight="1" x14ac:dyDescent="0.25">
      <c r="B98" s="1"/>
      <c r="C98" s="1"/>
      <c r="D98" s="86" t="s">
        <v>59</v>
      </c>
      <c r="E98" s="86"/>
      <c r="F98" s="86"/>
      <c r="G98" s="86"/>
      <c r="H98" s="86"/>
      <c r="I98" s="1"/>
      <c r="J98" s="1"/>
      <c r="K98" s="1"/>
      <c r="L98" s="1"/>
    </row>
    <row r="99" spans="2:12" x14ac:dyDescent="0.25">
      <c r="B99" s="1"/>
      <c r="C99" s="1"/>
      <c r="D99" s="1"/>
      <c r="E99" s="1"/>
      <c r="F99" s="1"/>
      <c r="G99" s="1"/>
      <c r="H99" s="1"/>
      <c r="I99" s="1"/>
      <c r="J99" s="1"/>
      <c r="K99" s="1"/>
      <c r="L99" s="1"/>
    </row>
    <row r="100" spans="2:12" x14ac:dyDescent="0.25">
      <c r="B100" s="1"/>
      <c r="C100" s="1"/>
      <c r="D100" s="1"/>
      <c r="E100" s="1"/>
      <c r="F100" s="1"/>
      <c r="G100" s="1"/>
      <c r="H100" s="1"/>
      <c r="I100" s="1"/>
      <c r="J100" s="1"/>
      <c r="K100" s="1"/>
      <c r="L100" s="1"/>
    </row>
    <row r="101" spans="2:12" x14ac:dyDescent="0.25">
      <c r="B101" s="1"/>
      <c r="C101" s="1"/>
      <c r="D101" s="1"/>
      <c r="E101" s="1"/>
      <c r="F101" s="1"/>
      <c r="G101" s="1"/>
      <c r="H101" s="1"/>
      <c r="I101" s="1"/>
      <c r="J101" s="1"/>
      <c r="K101" s="1"/>
      <c r="L101" s="1"/>
    </row>
    <row r="102" spans="2:12" x14ac:dyDescent="0.25">
      <c r="B102" s="1"/>
      <c r="C102" s="1"/>
      <c r="D102" s="1"/>
      <c r="E102" s="1"/>
      <c r="F102" s="1"/>
      <c r="G102" s="1"/>
      <c r="H102" s="1"/>
      <c r="I102" s="1"/>
      <c r="J102" s="1"/>
      <c r="K102" s="1"/>
      <c r="L102" s="1"/>
    </row>
    <row r="103" spans="2:12" ht="74.25" customHeight="1" x14ac:dyDescent="0.25">
      <c r="B103" s="1"/>
      <c r="C103" s="85" t="s">
        <v>60</v>
      </c>
      <c r="D103" s="85"/>
      <c r="E103" s="85"/>
      <c r="F103" s="85"/>
      <c r="G103" s="85"/>
      <c r="H103" s="85"/>
      <c r="I103" s="85"/>
      <c r="J103" s="85"/>
      <c r="K103" s="85"/>
      <c r="L103" s="85"/>
    </row>
    <row r="104" spans="2:12" x14ac:dyDescent="0.25">
      <c r="B104" s="1"/>
      <c r="C104" s="74"/>
      <c r="D104" s="74"/>
      <c r="E104" s="74"/>
      <c r="F104" s="74"/>
      <c r="G104" s="74"/>
      <c r="H104" s="1"/>
      <c r="I104" s="1"/>
      <c r="J104" s="1"/>
      <c r="K104" s="1"/>
      <c r="L104" s="1"/>
    </row>
    <row r="105" spans="2:12" s="63" customFormat="1" x14ac:dyDescent="0.25">
      <c r="C105" s="74"/>
      <c r="D105" s="74"/>
      <c r="E105" s="74"/>
      <c r="F105" s="74"/>
      <c r="G105" s="74"/>
    </row>
    <row r="106" spans="2:12" s="63" customFormat="1" x14ac:dyDescent="0.25"/>
    <row r="107" spans="2:12" s="63" customFormat="1" x14ac:dyDescent="0.25"/>
    <row r="108" spans="2:12" s="63" customFormat="1" x14ac:dyDescent="0.25"/>
    <row r="109" spans="2:12" s="63" customFormat="1" x14ac:dyDescent="0.25"/>
    <row r="110" spans="2:12" s="63" customFormat="1" x14ac:dyDescent="0.25"/>
    <row r="111" spans="2:12" s="63" customFormat="1" x14ac:dyDescent="0.25"/>
    <row r="112" spans="2:12" s="63" customFormat="1" x14ac:dyDescent="0.25"/>
    <row r="113" s="63" customFormat="1" x14ac:dyDescent="0.25"/>
    <row r="114" s="63" customFormat="1" x14ac:dyDescent="0.25"/>
    <row r="115" s="63" customFormat="1" x14ac:dyDescent="0.25"/>
    <row r="116" s="63" customFormat="1" x14ac:dyDescent="0.25"/>
    <row r="117" s="63" customFormat="1" x14ac:dyDescent="0.25"/>
    <row r="118" s="63" customFormat="1" x14ac:dyDescent="0.25"/>
    <row r="119" s="63" customFormat="1" x14ac:dyDescent="0.25"/>
    <row r="120" s="63" customFormat="1" x14ac:dyDescent="0.25"/>
    <row r="121" s="63" customFormat="1" x14ac:dyDescent="0.25"/>
    <row r="122" s="63" customFormat="1" x14ac:dyDescent="0.25"/>
    <row r="123" s="63" customFormat="1" x14ac:dyDescent="0.25"/>
    <row r="124" s="63" customFormat="1" x14ac:dyDescent="0.25"/>
    <row r="125" s="63" customFormat="1" x14ac:dyDescent="0.25"/>
    <row r="126" s="63" customFormat="1" x14ac:dyDescent="0.25"/>
    <row r="127" s="63" customFormat="1" x14ac:dyDescent="0.25"/>
    <row r="128" s="63" customFormat="1" x14ac:dyDescent="0.25"/>
    <row r="129" s="63" customFormat="1" x14ac:dyDescent="0.25"/>
    <row r="130" s="63" customFormat="1" x14ac:dyDescent="0.25"/>
    <row r="131" s="63" customFormat="1" x14ac:dyDescent="0.25"/>
    <row r="132" s="63" customFormat="1" x14ac:dyDescent="0.25"/>
    <row r="133" s="63" customFormat="1" x14ac:dyDescent="0.25"/>
    <row r="134" s="63" customFormat="1" x14ac:dyDescent="0.25"/>
    <row r="135" s="63" customFormat="1" x14ac:dyDescent="0.25"/>
    <row r="136" s="63" customFormat="1" x14ac:dyDescent="0.25"/>
    <row r="137" s="63" customFormat="1" x14ac:dyDescent="0.25"/>
    <row r="138" s="63" customFormat="1" x14ac:dyDescent="0.25"/>
    <row r="139" s="63" customFormat="1" x14ac:dyDescent="0.25"/>
    <row r="140" s="63" customFormat="1" x14ac:dyDescent="0.25"/>
    <row r="141" s="63" customFormat="1" x14ac:dyDescent="0.25"/>
    <row r="142" s="63" customFormat="1" x14ac:dyDescent="0.25"/>
    <row r="143" s="63" customFormat="1" x14ac:dyDescent="0.25"/>
    <row r="144" s="63" customFormat="1" x14ac:dyDescent="0.25"/>
    <row r="145" s="63" customFormat="1" x14ac:dyDescent="0.25"/>
    <row r="146" s="63" customFormat="1" x14ac:dyDescent="0.25"/>
    <row r="147" s="63" customFormat="1" x14ac:dyDescent="0.25"/>
    <row r="148" s="63" customFormat="1" x14ac:dyDescent="0.25"/>
    <row r="149" s="63" customFormat="1" x14ac:dyDescent="0.25"/>
    <row r="150" s="63" customFormat="1" x14ac:dyDescent="0.25"/>
    <row r="151" s="63" customFormat="1" x14ac:dyDescent="0.25"/>
    <row r="152" s="63" customFormat="1" x14ac:dyDescent="0.25"/>
    <row r="153" s="63" customFormat="1" x14ac:dyDescent="0.25"/>
    <row r="154" s="63" customFormat="1" x14ac:dyDescent="0.25"/>
    <row r="155" s="63" customFormat="1" x14ac:dyDescent="0.25"/>
    <row r="156" s="63" customFormat="1" x14ac:dyDescent="0.25"/>
    <row r="157" s="63" customFormat="1" x14ac:dyDescent="0.25"/>
    <row r="158" s="63" customFormat="1" x14ac:dyDescent="0.25"/>
    <row r="159" s="63" customFormat="1" x14ac:dyDescent="0.25"/>
    <row r="160" s="63" customFormat="1" x14ac:dyDescent="0.25"/>
    <row r="161" s="63" customFormat="1" x14ac:dyDescent="0.25"/>
    <row r="162" s="63" customFormat="1" x14ac:dyDescent="0.25"/>
    <row r="163" s="63" customFormat="1" x14ac:dyDescent="0.25"/>
    <row r="164" s="63" customFormat="1" x14ac:dyDescent="0.25"/>
    <row r="165" s="63" customFormat="1" x14ac:dyDescent="0.25"/>
    <row r="166" s="63" customFormat="1" x14ac:dyDescent="0.25"/>
    <row r="167" s="63" customFormat="1" x14ac:dyDescent="0.25"/>
    <row r="168" s="63" customFormat="1" x14ac:dyDescent="0.25"/>
    <row r="169" s="63" customFormat="1" x14ac:dyDescent="0.25"/>
    <row r="170" s="63" customFormat="1" x14ac:dyDescent="0.25"/>
    <row r="171" s="63" customFormat="1" x14ac:dyDescent="0.25"/>
    <row r="172" s="63" customFormat="1" x14ac:dyDescent="0.25"/>
    <row r="173" s="63" customFormat="1" x14ac:dyDescent="0.25"/>
    <row r="174" s="63" customFormat="1" x14ac:dyDescent="0.25"/>
    <row r="175" s="63" customFormat="1" x14ac:dyDescent="0.25"/>
    <row r="176" s="63" customFormat="1" x14ac:dyDescent="0.25"/>
    <row r="177" s="63" customFormat="1" x14ac:dyDescent="0.25"/>
    <row r="178" s="63" customFormat="1" x14ac:dyDescent="0.25"/>
    <row r="179" s="63" customFormat="1" x14ac:dyDescent="0.25"/>
    <row r="180" s="63" customFormat="1" x14ac:dyDescent="0.25"/>
    <row r="181" s="63" customFormat="1" x14ac:dyDescent="0.25"/>
    <row r="182" s="63" customFormat="1" x14ac:dyDescent="0.25"/>
    <row r="183" s="63" customFormat="1" x14ac:dyDescent="0.25"/>
    <row r="184" s="63" customFormat="1" x14ac:dyDescent="0.25"/>
    <row r="185" s="63" customFormat="1" x14ac:dyDescent="0.25"/>
    <row r="186" s="63" customFormat="1" x14ac:dyDescent="0.25"/>
    <row r="187" s="63" customFormat="1" x14ac:dyDescent="0.25"/>
    <row r="188" s="63" customFormat="1" x14ac:dyDescent="0.25"/>
    <row r="189" s="63" customFormat="1" x14ac:dyDescent="0.25"/>
    <row r="190" s="63" customFormat="1" x14ac:dyDescent="0.25"/>
    <row r="191" s="63" customFormat="1" x14ac:dyDescent="0.25"/>
    <row r="192" s="63" customFormat="1" x14ac:dyDescent="0.25"/>
    <row r="193" s="63" customFormat="1" x14ac:dyDescent="0.25"/>
    <row r="194" s="63" customFormat="1" x14ac:dyDescent="0.25"/>
    <row r="195" s="63" customFormat="1" x14ac:dyDescent="0.25"/>
    <row r="196" s="63" customFormat="1" x14ac:dyDescent="0.25"/>
    <row r="197" s="63" customFormat="1" x14ac:dyDescent="0.25"/>
    <row r="198" s="63" customFormat="1" x14ac:dyDescent="0.25"/>
    <row r="199" s="63" customFormat="1" x14ac:dyDescent="0.25"/>
    <row r="200" s="63" customFormat="1" x14ac:dyDescent="0.25"/>
    <row r="201" s="63" customFormat="1" x14ac:dyDescent="0.25"/>
    <row r="202" s="63" customFormat="1" x14ac:dyDescent="0.25"/>
    <row r="203" s="63" customFormat="1" x14ac:dyDescent="0.25"/>
    <row r="204" s="63" customFormat="1" x14ac:dyDescent="0.25"/>
    <row r="205" s="63" customFormat="1" x14ac:dyDescent="0.25"/>
    <row r="206" s="63" customFormat="1" x14ac:dyDescent="0.25"/>
    <row r="207" s="63" customFormat="1" x14ac:dyDescent="0.25"/>
    <row r="208" s="63" customFormat="1" x14ac:dyDescent="0.25"/>
    <row r="209" s="63" customFormat="1" x14ac:dyDescent="0.25"/>
    <row r="210" s="63" customFormat="1" x14ac:dyDescent="0.25"/>
    <row r="211" s="63" customFormat="1" x14ac:dyDescent="0.25"/>
    <row r="212" s="63" customFormat="1" x14ac:dyDescent="0.25"/>
    <row r="213" s="63" customFormat="1" x14ac:dyDescent="0.25"/>
    <row r="214" s="63" customFormat="1" x14ac:dyDescent="0.25"/>
    <row r="215" s="63" customFormat="1" x14ac:dyDescent="0.25"/>
    <row r="216" s="63" customFormat="1" x14ac:dyDescent="0.25"/>
    <row r="217" s="63" customFormat="1" x14ac:dyDescent="0.25"/>
    <row r="218" s="63" customFormat="1" x14ac:dyDescent="0.25"/>
    <row r="219" s="63" customFormat="1" x14ac:dyDescent="0.25"/>
    <row r="220" s="63" customFormat="1" x14ac:dyDescent="0.25"/>
    <row r="221" s="63" customFormat="1" x14ac:dyDescent="0.25"/>
    <row r="222" s="63" customFormat="1" x14ac:dyDescent="0.25"/>
    <row r="223" s="63" customFormat="1" x14ac:dyDescent="0.25"/>
    <row r="224" s="63" customFormat="1" x14ac:dyDescent="0.25"/>
    <row r="225" s="63" customFormat="1" x14ac:dyDescent="0.25"/>
    <row r="226" s="63" customFormat="1" x14ac:dyDescent="0.25"/>
    <row r="227" s="63" customFormat="1" x14ac:dyDescent="0.25"/>
    <row r="228" s="63" customFormat="1" x14ac:dyDescent="0.25"/>
    <row r="229" s="63" customFormat="1" x14ac:dyDescent="0.25"/>
    <row r="230" s="63" customFormat="1" x14ac:dyDescent="0.25"/>
    <row r="231" s="63" customFormat="1" x14ac:dyDescent="0.25"/>
    <row r="232" s="63" customFormat="1" x14ac:dyDescent="0.25"/>
    <row r="233" s="63" customFormat="1" x14ac:dyDescent="0.25"/>
    <row r="234" s="63" customFormat="1" x14ac:dyDescent="0.25"/>
    <row r="235" s="63" customFormat="1" x14ac:dyDescent="0.25"/>
    <row r="236" s="63" customFormat="1" x14ac:dyDescent="0.25"/>
    <row r="237" s="63" customFormat="1" x14ac:dyDescent="0.25"/>
    <row r="238" s="63" customFormat="1" x14ac:dyDescent="0.25"/>
    <row r="239" s="63" customFormat="1" x14ac:dyDescent="0.25"/>
    <row r="240" s="63" customFormat="1" x14ac:dyDescent="0.25"/>
    <row r="241" s="63" customFormat="1" x14ac:dyDescent="0.25"/>
    <row r="242" s="63" customFormat="1" x14ac:dyDescent="0.25"/>
    <row r="243" s="63" customFormat="1" x14ac:dyDescent="0.25"/>
    <row r="244" s="63" customFormat="1" x14ac:dyDescent="0.25"/>
    <row r="245" s="63" customFormat="1" x14ac:dyDescent="0.25"/>
    <row r="246" s="63" customFormat="1" x14ac:dyDescent="0.25"/>
    <row r="247" s="63" customFormat="1" x14ac:dyDescent="0.25"/>
    <row r="248" s="63" customFormat="1" x14ac:dyDescent="0.25"/>
    <row r="249" s="63" customFormat="1" x14ac:dyDescent="0.25"/>
    <row r="250" s="63" customFormat="1" x14ac:dyDescent="0.25"/>
    <row r="251" s="63" customFormat="1" x14ac:dyDescent="0.25"/>
    <row r="252" s="63" customFormat="1" x14ac:dyDescent="0.25"/>
    <row r="253" s="63" customFormat="1" x14ac:dyDescent="0.25"/>
  </sheetData>
  <protectedRanges>
    <protectedRange sqref="D49:K49" name="Rozstęp26"/>
    <protectedRange sqref="D21:K24" name="Rozstęp7_2"/>
    <protectedRange sqref="D61:K65" name="Rozstęp28_2"/>
    <protectedRange sqref="J26" name="Rozstęp15"/>
    <protectedRange sqref="G26" name="Rozstęp14"/>
    <protectedRange sqref="E31:F31 E29:F29 E27:F27" name="Rozstęp16"/>
    <protectedRange sqref="D50:K50" name="Rozstęp26_2"/>
    <protectedRange sqref="D70:K71" name="Rozstęp33_4"/>
    <protectedRange sqref="D66:F67 G68:K69" name="Rozstęp31_4"/>
    <protectedRange sqref="G72:K72" name="Rozstęp34_4"/>
  </protectedRanges>
  <mergeCells count="31">
    <mergeCell ref="F2:L2"/>
    <mergeCell ref="F4:J4"/>
    <mergeCell ref="B9:L9"/>
    <mergeCell ref="B12:F12"/>
    <mergeCell ref="B18:B19"/>
    <mergeCell ref="C18:C19"/>
    <mergeCell ref="D18:G18"/>
    <mergeCell ref="H18:K18"/>
    <mergeCell ref="L18:L19"/>
    <mergeCell ref="B46:B47"/>
    <mergeCell ref="C46:C47"/>
    <mergeCell ref="D46:G46"/>
    <mergeCell ref="C39:L39"/>
    <mergeCell ref="C40:L40"/>
    <mergeCell ref="C41:L41"/>
    <mergeCell ref="C42:L42"/>
    <mergeCell ref="H46:K46"/>
    <mergeCell ref="L46:L47"/>
    <mergeCell ref="C103:L103"/>
    <mergeCell ref="D98:H98"/>
    <mergeCell ref="B58:B59"/>
    <mergeCell ref="C58:C59"/>
    <mergeCell ref="D58:G58"/>
    <mergeCell ref="H58:K58"/>
    <mergeCell ref="E97:G97"/>
    <mergeCell ref="C78:L78"/>
    <mergeCell ref="C79:L79"/>
    <mergeCell ref="C82:L82"/>
    <mergeCell ref="L58:L59"/>
    <mergeCell ref="C81:L81"/>
    <mergeCell ref="C80:L80"/>
  </mergeCells>
  <dataValidations count="1">
    <dataValidation type="date" operator="greaterThan" allowBlank="1" showInputMessage="1" showErrorMessage="1" sqref="C95" xr:uid="{8A06F3A3-4E9F-4723-82D9-B5E035C161A2}">
      <formula1>44927</formula1>
    </dataValidation>
  </dataValidations>
  <pageMargins left="0.7" right="0.7" top="0.75" bottom="0.75" header="0.3" footer="0.3"/>
  <pageSetup paperSize="9" scale="55" fitToHeight="0" orientation="landscape" r:id="rId1"/>
  <rowBreaks count="1" manualBreakCount="1">
    <brk id="54" max="16383" man="1"/>
  </rowBreaks>
  <extLst>
    <ext xmlns:x14="http://schemas.microsoft.com/office/spreadsheetml/2009/9/main" uri="{CCE6A557-97BC-4b89-ADB6-D9C93CAAB3DF}">
      <x14:dataValidations xmlns:xm="http://schemas.microsoft.com/office/excel/2006/main" count="5">
        <x14:dataValidation type="list" allowBlank="1" showInputMessage="1" showErrorMessage="1" errorTitle="Uwaga" error="Należy wybrać właściwy z listy rozwijanej" promptTitle="Uwaga" prompt="Należy wybrać właściwy wiersz z listy rozwijanej" xr:uid="{6F148E1A-7B95-4D88-A8FC-466795EC4401}">
          <x14:formula1>
            <xm:f>Arkusz2!$B$1:$B$2</xm:f>
          </x14:formula1>
          <xm:sqref>D18:G18 D46:G46 D58:G58</xm:sqref>
        </x14:dataValidation>
        <x14:dataValidation type="list" allowBlank="1" showInputMessage="1" showErrorMessage="1" errorTitle="Uwaga" error="Wpisz właściwe lub wybierz z listy" promptTitle="Uwaga" prompt="Wybierz z listy rozwijanej" xr:uid="{27CB2CCA-FC03-46D3-AAB4-4FBA9BD23C84}">
          <x14:formula1>
            <xm:f>Arkusz2!$A$1:$A$2</xm:f>
          </x14:formula1>
          <xm:sqref>B12:F12</xm:sqref>
        </x14:dataValidation>
        <x14:dataValidation type="custom" allowBlank="1" showInputMessage="1" showErrorMessage="1" error="Kwota nie może być wyższa od iloczynu liczby uczniów oraz kwoty na ucznia" xr:uid="{FFA4EF17-E3CA-4C05-8F77-46F959588A89}">
          <x14:formula1>
            <xm:f>D25&lt;=Arkusz2!C34</xm:f>
          </x14:formula1>
          <xm:sqref>D25:K32</xm:sqref>
        </x14:dataValidation>
        <x14:dataValidation type="custom" allowBlank="1" showInputMessage="1" showErrorMessage="1" error="Kwota nie może być wyższa od iloczynu liczby uczniów oraz kwoty na ucznia" xr:uid="{3EECA31E-85B1-4050-B569-7B8DE2396977}">
          <x14:formula1>
            <xm:f>D50&lt;=Arkusz2!C44</xm:f>
          </x14:formula1>
          <xm:sqref>D50:K50</xm:sqref>
        </x14:dataValidation>
        <x14:dataValidation type="custom" allowBlank="1" showInputMessage="1" showErrorMessage="1" error="Kwota nie może być wyższa od iloczynu liczby uczniów oraz kwoty na ucznia" xr:uid="{F06D36E5-DAE0-443D-8C09-4D1875AB3463}">
          <x14:formula1>
            <xm:f>D66&lt;=Arkusz2!C51</xm:f>
          </x14:formula1>
          <xm:sqref>D66:K72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59"/>
  <sheetViews>
    <sheetView workbookViewId="0">
      <selection activeCell="K59" sqref="K59"/>
    </sheetView>
  </sheetViews>
  <sheetFormatPr defaultRowHeight="15" x14ac:dyDescent="0.25"/>
  <cols>
    <col min="1" max="1" width="31.5703125" style="22" customWidth="1"/>
    <col min="2" max="2" width="35.42578125" style="22" customWidth="1"/>
    <col min="3" max="10" width="9.140625" style="22"/>
    <col min="11" max="11" width="12.7109375" style="22" customWidth="1"/>
    <col min="12" max="16384" width="9.140625" style="22"/>
  </cols>
  <sheetData>
    <row r="1" spans="1:19" x14ac:dyDescent="0.25">
      <c r="A1" s="22" t="s">
        <v>26</v>
      </c>
      <c r="B1" s="22" t="s">
        <v>98</v>
      </c>
    </row>
    <row r="2" spans="1:19" x14ac:dyDescent="0.25">
      <c r="A2" s="22" t="s">
        <v>27</v>
      </c>
      <c r="B2" s="22" t="s">
        <v>99</v>
      </c>
    </row>
    <row r="5" spans="1:19" x14ac:dyDescent="0.25">
      <c r="B5" s="23" t="s">
        <v>100</v>
      </c>
      <c r="C5" s="24">
        <v>98.01</v>
      </c>
      <c r="D5" s="24">
        <v>98.01</v>
      </c>
      <c r="E5" s="24">
        <v>98.01</v>
      </c>
      <c r="F5" s="24">
        <v>183.15</v>
      </c>
      <c r="G5" s="24">
        <v>235.62</v>
      </c>
      <c r="H5" s="24">
        <v>235.62</v>
      </c>
      <c r="I5" s="24">
        <v>326.7</v>
      </c>
      <c r="J5" s="24">
        <v>326.7</v>
      </c>
      <c r="K5" s="25">
        <v>54.45</v>
      </c>
      <c r="L5" s="25">
        <v>54.45</v>
      </c>
      <c r="M5" s="25">
        <v>54.45</v>
      </c>
      <c r="N5" s="25">
        <v>27.23</v>
      </c>
      <c r="O5" s="25">
        <v>27.23</v>
      </c>
      <c r="P5" s="25">
        <v>27.23</v>
      </c>
      <c r="Q5" s="25">
        <v>27.23</v>
      </c>
      <c r="R5" s="25">
        <v>27.23</v>
      </c>
      <c r="S5" s="26">
        <v>24.75</v>
      </c>
    </row>
    <row r="6" spans="1:19" x14ac:dyDescent="0.25">
      <c r="A6" s="27"/>
      <c r="B6" s="23" t="s">
        <v>101</v>
      </c>
      <c r="C6" s="24">
        <v>117.81</v>
      </c>
      <c r="D6" s="24">
        <v>117.81</v>
      </c>
      <c r="E6" s="24">
        <v>117.81</v>
      </c>
      <c r="F6" s="24">
        <v>219.78</v>
      </c>
      <c r="G6" s="24">
        <v>283.14</v>
      </c>
      <c r="H6" s="24">
        <v>283.14</v>
      </c>
      <c r="I6" s="24">
        <v>392.04</v>
      </c>
      <c r="J6" s="24">
        <v>392.04</v>
      </c>
      <c r="K6" s="25">
        <v>65.34</v>
      </c>
      <c r="L6" s="25">
        <v>65.34</v>
      </c>
      <c r="M6" s="25">
        <v>65.34</v>
      </c>
      <c r="N6" s="25">
        <v>32.67</v>
      </c>
      <c r="O6" s="25">
        <v>32.67</v>
      </c>
      <c r="P6" s="25">
        <v>32.67</v>
      </c>
      <c r="Q6" s="25">
        <v>32.67</v>
      </c>
      <c r="R6" s="25">
        <v>32.67</v>
      </c>
      <c r="S6" s="26">
        <v>24.75</v>
      </c>
    </row>
    <row r="7" spans="1:19" ht="36" x14ac:dyDescent="0.25">
      <c r="A7" s="27"/>
      <c r="B7" s="23"/>
      <c r="C7" s="28" t="s">
        <v>5</v>
      </c>
      <c r="D7" s="29" t="s">
        <v>6</v>
      </c>
      <c r="E7" s="29" t="s">
        <v>7</v>
      </c>
      <c r="F7" s="29" t="s">
        <v>8</v>
      </c>
      <c r="G7" s="29" t="s">
        <v>9</v>
      </c>
      <c r="H7" s="29" t="s">
        <v>10</v>
      </c>
      <c r="I7" s="29" t="s">
        <v>11</v>
      </c>
      <c r="J7" s="29" t="s">
        <v>28</v>
      </c>
      <c r="K7" s="30" t="s">
        <v>5</v>
      </c>
      <c r="L7" s="31" t="s">
        <v>6</v>
      </c>
      <c r="M7" s="31" t="s">
        <v>7</v>
      </c>
      <c r="N7" s="31" t="s">
        <v>8</v>
      </c>
      <c r="O7" s="31" t="s">
        <v>9</v>
      </c>
      <c r="P7" s="31" t="s">
        <v>10</v>
      </c>
      <c r="Q7" s="31" t="s">
        <v>11</v>
      </c>
      <c r="R7" s="31" t="s">
        <v>28</v>
      </c>
      <c r="S7" s="32" t="s">
        <v>29</v>
      </c>
    </row>
    <row r="8" spans="1:19" ht="15.75" thickBot="1" x14ac:dyDescent="0.3">
      <c r="A8" s="27"/>
      <c r="B8" s="23"/>
      <c r="C8" s="33" t="s">
        <v>30</v>
      </c>
      <c r="D8" s="33" t="s">
        <v>30</v>
      </c>
      <c r="E8" s="33" t="s">
        <v>30</v>
      </c>
      <c r="F8" s="33" t="s">
        <v>30</v>
      </c>
      <c r="G8" s="33" t="s">
        <v>30</v>
      </c>
      <c r="H8" s="33" t="s">
        <v>30</v>
      </c>
      <c r="I8" s="33" t="s">
        <v>30</v>
      </c>
      <c r="J8" s="33" t="s">
        <v>30</v>
      </c>
      <c r="K8" s="34" t="s">
        <v>31</v>
      </c>
      <c r="L8" s="34" t="s">
        <v>31</v>
      </c>
      <c r="M8" s="34" t="s">
        <v>31</v>
      </c>
      <c r="N8" s="34" t="s">
        <v>31</v>
      </c>
      <c r="O8" s="34" t="s">
        <v>31</v>
      </c>
      <c r="P8" s="34" t="s">
        <v>31</v>
      </c>
      <c r="Q8" s="34" t="s">
        <v>31</v>
      </c>
      <c r="R8" s="34" t="s">
        <v>31</v>
      </c>
      <c r="S8" s="35" t="s">
        <v>32</v>
      </c>
    </row>
    <row r="9" spans="1:19" x14ac:dyDescent="0.25">
      <c r="A9" s="107" t="s">
        <v>33</v>
      </c>
      <c r="B9" s="36" t="s">
        <v>34</v>
      </c>
      <c r="C9" s="37">
        <v>2.8</v>
      </c>
      <c r="D9" s="37">
        <v>2.8</v>
      </c>
      <c r="E9" s="37">
        <v>2.8</v>
      </c>
      <c r="F9" s="37">
        <v>2.1</v>
      </c>
      <c r="G9" s="37">
        <v>2.1</v>
      </c>
      <c r="H9" s="37">
        <v>2.1</v>
      </c>
      <c r="I9" s="37">
        <v>2.1</v>
      </c>
      <c r="J9" s="37">
        <v>2.1</v>
      </c>
      <c r="K9" s="38">
        <v>2.5</v>
      </c>
      <c r="L9" s="38">
        <v>2.5</v>
      </c>
      <c r="M9" s="38">
        <v>2.5</v>
      </c>
      <c r="N9" s="38">
        <v>2.5</v>
      </c>
      <c r="O9" s="38">
        <v>2.5</v>
      </c>
      <c r="P9" s="38">
        <v>2.5</v>
      </c>
      <c r="Q9" s="38">
        <v>2.5</v>
      </c>
      <c r="R9" s="38">
        <v>2.5</v>
      </c>
      <c r="S9" s="39">
        <v>2.1</v>
      </c>
    </row>
    <row r="10" spans="1:19" x14ac:dyDescent="0.25">
      <c r="A10" s="107"/>
      <c r="B10" s="40" t="s">
        <v>35</v>
      </c>
      <c r="C10" s="41">
        <v>2</v>
      </c>
      <c r="D10" s="41">
        <v>2</v>
      </c>
      <c r="E10" s="41">
        <v>2</v>
      </c>
      <c r="F10" s="41">
        <v>2</v>
      </c>
      <c r="G10" s="41">
        <v>2</v>
      </c>
      <c r="H10" s="41">
        <v>2</v>
      </c>
      <c r="I10" s="41">
        <v>2</v>
      </c>
      <c r="J10" s="41">
        <v>2</v>
      </c>
      <c r="K10" s="42">
        <v>2.8</v>
      </c>
      <c r="L10" s="42">
        <v>2.8</v>
      </c>
      <c r="M10" s="42">
        <v>2.8</v>
      </c>
      <c r="N10" s="42">
        <v>2.8</v>
      </c>
      <c r="O10" s="42">
        <v>2.8</v>
      </c>
      <c r="P10" s="42">
        <v>2.8</v>
      </c>
      <c r="Q10" s="42">
        <v>2.8</v>
      </c>
      <c r="R10" s="42">
        <v>2.8</v>
      </c>
      <c r="S10" s="43">
        <v>1</v>
      </c>
    </row>
    <row r="11" spans="1:19" x14ac:dyDescent="0.25">
      <c r="A11" s="107"/>
      <c r="B11" s="40" t="s">
        <v>36</v>
      </c>
      <c r="C11" s="41">
        <v>2.8</v>
      </c>
      <c r="D11" s="41">
        <v>2.8</v>
      </c>
      <c r="E11" s="41">
        <v>2.8</v>
      </c>
      <c r="F11" s="41">
        <v>2.1</v>
      </c>
      <c r="G11" s="41">
        <v>2.1</v>
      </c>
      <c r="H11" s="41">
        <v>2.1</v>
      </c>
      <c r="I11" s="41">
        <v>2.1</v>
      </c>
      <c r="J11" s="41">
        <v>2.1</v>
      </c>
      <c r="K11" s="42">
        <v>2.8</v>
      </c>
      <c r="L11" s="42">
        <v>2.8</v>
      </c>
      <c r="M11" s="42">
        <v>2.8</v>
      </c>
      <c r="N11" s="42">
        <v>2.8</v>
      </c>
      <c r="O11" s="42">
        <v>2.8</v>
      </c>
      <c r="P11" s="42">
        <v>2.8</v>
      </c>
      <c r="Q11" s="42">
        <v>2.8</v>
      </c>
      <c r="R11" s="42">
        <v>2.8</v>
      </c>
      <c r="S11" s="43">
        <v>2.1</v>
      </c>
    </row>
    <row r="12" spans="1:19" x14ac:dyDescent="0.25">
      <c r="A12" s="107"/>
      <c r="B12" s="40" t="s">
        <v>37</v>
      </c>
      <c r="C12" s="41">
        <v>2.8</v>
      </c>
      <c r="D12" s="41">
        <v>2.8</v>
      </c>
      <c r="E12" s="41">
        <v>2.8</v>
      </c>
      <c r="F12" s="41">
        <v>2.1</v>
      </c>
      <c r="G12" s="41">
        <v>2.1</v>
      </c>
      <c r="H12" s="41">
        <v>2.1</v>
      </c>
      <c r="I12" s="41">
        <v>2.1</v>
      </c>
      <c r="J12" s="41">
        <v>2.1</v>
      </c>
      <c r="K12" s="42">
        <v>2.5</v>
      </c>
      <c r="L12" s="42">
        <v>2.5</v>
      </c>
      <c r="M12" s="42">
        <v>2.5</v>
      </c>
      <c r="N12" s="42">
        <v>2.5</v>
      </c>
      <c r="O12" s="42">
        <v>2.5</v>
      </c>
      <c r="P12" s="42">
        <v>2.5</v>
      </c>
      <c r="Q12" s="42">
        <v>2.5</v>
      </c>
      <c r="R12" s="42">
        <v>2.5</v>
      </c>
      <c r="S12" s="43">
        <v>2.1</v>
      </c>
    </row>
    <row r="13" spans="1:19" x14ac:dyDescent="0.25">
      <c r="A13" s="107"/>
      <c r="B13" s="40" t="s">
        <v>38</v>
      </c>
      <c r="C13" s="41">
        <v>2.8</v>
      </c>
      <c r="D13" s="41">
        <v>2.8</v>
      </c>
      <c r="E13" s="41">
        <v>2.8</v>
      </c>
      <c r="F13" s="41">
        <v>2.1</v>
      </c>
      <c r="G13" s="41">
        <v>2.1</v>
      </c>
      <c r="H13" s="41">
        <v>2.1</v>
      </c>
      <c r="I13" s="41">
        <v>2.1</v>
      </c>
      <c r="J13" s="41">
        <v>2.1</v>
      </c>
      <c r="K13" s="42">
        <v>2.6</v>
      </c>
      <c r="L13" s="42">
        <v>2.6</v>
      </c>
      <c r="M13" s="42">
        <v>2.6</v>
      </c>
      <c r="N13" s="42">
        <v>2.6</v>
      </c>
      <c r="O13" s="42">
        <v>2.6</v>
      </c>
      <c r="P13" s="42">
        <v>2.6</v>
      </c>
      <c r="Q13" s="42">
        <v>2.6</v>
      </c>
      <c r="R13" s="42">
        <v>2.6</v>
      </c>
      <c r="S13" s="43">
        <v>2.1</v>
      </c>
    </row>
    <row r="14" spans="1:19" x14ac:dyDescent="0.25">
      <c r="A14" s="107"/>
      <c r="B14" s="40" t="s">
        <v>39</v>
      </c>
      <c r="C14" s="41">
        <v>2.1</v>
      </c>
      <c r="D14" s="41">
        <v>2.1</v>
      </c>
      <c r="E14" s="41">
        <v>2.1</v>
      </c>
      <c r="F14" s="41">
        <v>2.1</v>
      </c>
      <c r="G14" s="41">
        <v>2.1</v>
      </c>
      <c r="H14" s="41">
        <v>2.1</v>
      </c>
      <c r="I14" s="41">
        <v>2.1</v>
      </c>
      <c r="J14" s="41">
        <v>2.1</v>
      </c>
      <c r="K14" s="42">
        <v>2.5</v>
      </c>
      <c r="L14" s="42">
        <v>2.5</v>
      </c>
      <c r="M14" s="42">
        <v>2.5</v>
      </c>
      <c r="N14" s="42">
        <v>2.5</v>
      </c>
      <c r="O14" s="42">
        <v>2.5</v>
      </c>
      <c r="P14" s="42">
        <v>2.5</v>
      </c>
      <c r="Q14" s="42">
        <v>2.5</v>
      </c>
      <c r="R14" s="42">
        <v>2.5</v>
      </c>
      <c r="S14" s="43">
        <v>2.1</v>
      </c>
    </row>
    <row r="15" spans="1:19" x14ac:dyDescent="0.25">
      <c r="A15" s="107"/>
      <c r="B15" s="40" t="s">
        <v>40</v>
      </c>
      <c r="C15" s="41">
        <v>8</v>
      </c>
      <c r="D15" s="41">
        <v>8</v>
      </c>
      <c r="E15" s="41">
        <v>8</v>
      </c>
      <c r="F15" s="41">
        <v>8</v>
      </c>
      <c r="G15" s="41">
        <v>8</v>
      </c>
      <c r="H15" s="41">
        <v>8</v>
      </c>
      <c r="I15" s="41">
        <v>8</v>
      </c>
      <c r="J15" s="41">
        <v>8</v>
      </c>
      <c r="K15" s="42">
        <v>8</v>
      </c>
      <c r="L15" s="42">
        <v>8</v>
      </c>
      <c r="M15" s="42">
        <v>8</v>
      </c>
      <c r="N15" s="42">
        <v>8</v>
      </c>
      <c r="O15" s="42">
        <v>8</v>
      </c>
      <c r="P15" s="42">
        <v>8</v>
      </c>
      <c r="Q15" s="42">
        <v>8</v>
      </c>
      <c r="R15" s="42">
        <v>8</v>
      </c>
      <c r="S15" s="43">
        <v>8</v>
      </c>
    </row>
    <row r="16" spans="1:19" x14ac:dyDescent="0.25">
      <c r="A16" s="107"/>
      <c r="B16" s="40" t="s">
        <v>41</v>
      </c>
      <c r="C16" s="41">
        <v>2.6</v>
      </c>
      <c r="D16" s="41">
        <v>2.6</v>
      </c>
      <c r="E16" s="41">
        <v>2.6</v>
      </c>
      <c r="F16" s="41">
        <v>2.6</v>
      </c>
      <c r="G16" s="41">
        <v>2.6</v>
      </c>
      <c r="H16" s="41">
        <v>2.6</v>
      </c>
      <c r="I16" s="41">
        <v>2.6</v>
      </c>
      <c r="J16" s="41">
        <v>2.6</v>
      </c>
      <c r="K16" s="42">
        <v>2.8</v>
      </c>
      <c r="L16" s="42">
        <v>2.8</v>
      </c>
      <c r="M16" s="42">
        <v>2.8</v>
      </c>
      <c r="N16" s="42">
        <v>2.8</v>
      </c>
      <c r="O16" s="42">
        <v>2.8</v>
      </c>
      <c r="P16" s="42">
        <v>2.8</v>
      </c>
      <c r="Q16" s="42">
        <v>2.8</v>
      </c>
      <c r="R16" s="42">
        <v>2.8</v>
      </c>
      <c r="S16" s="43">
        <v>2.6</v>
      </c>
    </row>
    <row r="17" spans="1:20" ht="15.75" thickBot="1" x14ac:dyDescent="0.3">
      <c r="A17" s="107"/>
      <c r="B17" s="44" t="s">
        <v>42</v>
      </c>
      <c r="C17" s="45">
        <v>20</v>
      </c>
      <c r="D17" s="45">
        <v>20</v>
      </c>
      <c r="E17" s="45">
        <v>20</v>
      </c>
      <c r="F17" s="45">
        <v>20</v>
      </c>
      <c r="G17" s="45">
        <v>20</v>
      </c>
      <c r="H17" s="45">
        <v>20</v>
      </c>
      <c r="I17" s="45">
        <v>20</v>
      </c>
      <c r="J17" s="45">
        <v>20</v>
      </c>
      <c r="K17" s="46">
        <v>20</v>
      </c>
      <c r="L17" s="46">
        <v>20</v>
      </c>
      <c r="M17" s="46">
        <v>20</v>
      </c>
      <c r="N17" s="46">
        <v>20</v>
      </c>
      <c r="O17" s="46">
        <v>20</v>
      </c>
      <c r="P17" s="46">
        <v>20</v>
      </c>
      <c r="Q17" s="46">
        <v>20</v>
      </c>
      <c r="R17" s="46">
        <v>20</v>
      </c>
      <c r="S17" s="47">
        <v>20</v>
      </c>
    </row>
    <row r="18" spans="1:20" x14ac:dyDescent="0.25">
      <c r="A18" s="107" t="s">
        <v>43</v>
      </c>
      <c r="B18" s="48" t="s">
        <v>34</v>
      </c>
      <c r="C18" s="49">
        <f>ROUND(C$6*C9,2)</f>
        <v>329.87</v>
      </c>
      <c r="D18" s="49">
        <f t="shared" ref="D18:S26" si="0">ROUND(D$6*D9,2)</f>
        <v>329.87</v>
      </c>
      <c r="E18" s="49">
        <f t="shared" si="0"/>
        <v>329.87</v>
      </c>
      <c r="F18" s="49">
        <f t="shared" si="0"/>
        <v>461.54</v>
      </c>
      <c r="G18" s="49">
        <f t="shared" si="0"/>
        <v>594.59</v>
      </c>
      <c r="H18" s="49">
        <f t="shared" si="0"/>
        <v>594.59</v>
      </c>
      <c r="I18" s="49">
        <f t="shared" si="0"/>
        <v>823.28</v>
      </c>
      <c r="J18" s="49">
        <f t="shared" si="0"/>
        <v>823.28</v>
      </c>
      <c r="K18" s="50">
        <f t="shared" si="0"/>
        <v>163.35</v>
      </c>
      <c r="L18" s="50">
        <f t="shared" si="0"/>
        <v>163.35</v>
      </c>
      <c r="M18" s="50">
        <f t="shared" si="0"/>
        <v>163.35</v>
      </c>
      <c r="N18" s="50">
        <f t="shared" si="0"/>
        <v>81.680000000000007</v>
      </c>
      <c r="O18" s="50">
        <f t="shared" si="0"/>
        <v>81.680000000000007</v>
      </c>
      <c r="P18" s="50">
        <f t="shared" si="0"/>
        <v>81.680000000000007</v>
      </c>
      <c r="Q18" s="50">
        <f t="shared" si="0"/>
        <v>81.680000000000007</v>
      </c>
      <c r="R18" s="50">
        <f t="shared" si="0"/>
        <v>81.680000000000007</v>
      </c>
      <c r="S18" s="51">
        <f t="shared" si="0"/>
        <v>51.98</v>
      </c>
    </row>
    <row r="19" spans="1:20" x14ac:dyDescent="0.25">
      <c r="A19" s="107"/>
      <c r="B19" s="52" t="s">
        <v>35</v>
      </c>
      <c r="C19" s="24">
        <f t="shared" ref="C19:R26" si="1">ROUND(C$6*C10,2)</f>
        <v>235.62</v>
      </c>
      <c r="D19" s="24">
        <f t="shared" si="1"/>
        <v>235.62</v>
      </c>
      <c r="E19" s="24">
        <f t="shared" si="1"/>
        <v>235.62</v>
      </c>
      <c r="F19" s="24">
        <f t="shared" si="1"/>
        <v>439.56</v>
      </c>
      <c r="G19" s="24">
        <f t="shared" si="1"/>
        <v>566.28</v>
      </c>
      <c r="H19" s="24">
        <f t="shared" si="1"/>
        <v>566.28</v>
      </c>
      <c r="I19" s="24">
        <f t="shared" si="1"/>
        <v>784.08</v>
      </c>
      <c r="J19" s="24">
        <f t="shared" si="1"/>
        <v>784.08</v>
      </c>
      <c r="K19" s="25">
        <f t="shared" si="1"/>
        <v>182.95</v>
      </c>
      <c r="L19" s="25">
        <f t="shared" si="1"/>
        <v>182.95</v>
      </c>
      <c r="M19" s="25">
        <f t="shared" si="1"/>
        <v>182.95</v>
      </c>
      <c r="N19" s="25">
        <f t="shared" si="1"/>
        <v>91.48</v>
      </c>
      <c r="O19" s="25">
        <f t="shared" si="1"/>
        <v>91.48</v>
      </c>
      <c r="P19" s="25">
        <f t="shared" si="1"/>
        <v>91.48</v>
      </c>
      <c r="Q19" s="25">
        <f t="shared" si="1"/>
        <v>91.48</v>
      </c>
      <c r="R19" s="25">
        <f t="shared" si="1"/>
        <v>91.48</v>
      </c>
      <c r="S19" s="53">
        <f t="shared" si="0"/>
        <v>24.75</v>
      </c>
    </row>
    <row r="20" spans="1:20" x14ac:dyDescent="0.25">
      <c r="A20" s="107"/>
      <c r="B20" s="52" t="s">
        <v>36</v>
      </c>
      <c r="C20" s="24">
        <f t="shared" si="1"/>
        <v>329.87</v>
      </c>
      <c r="D20" s="24">
        <f t="shared" si="0"/>
        <v>329.87</v>
      </c>
      <c r="E20" s="24">
        <f t="shared" si="0"/>
        <v>329.87</v>
      </c>
      <c r="F20" s="24">
        <f t="shared" si="0"/>
        <v>461.54</v>
      </c>
      <c r="G20" s="24">
        <f t="shared" si="0"/>
        <v>594.59</v>
      </c>
      <c r="H20" s="24">
        <f t="shared" si="0"/>
        <v>594.59</v>
      </c>
      <c r="I20" s="24">
        <f t="shared" si="0"/>
        <v>823.28</v>
      </c>
      <c r="J20" s="24">
        <f t="shared" si="0"/>
        <v>823.28</v>
      </c>
      <c r="K20" s="25">
        <f t="shared" si="0"/>
        <v>182.95</v>
      </c>
      <c r="L20" s="25">
        <f t="shared" si="0"/>
        <v>182.95</v>
      </c>
      <c r="M20" s="25">
        <f t="shared" si="0"/>
        <v>182.95</v>
      </c>
      <c r="N20" s="25">
        <f t="shared" si="0"/>
        <v>91.48</v>
      </c>
      <c r="O20" s="25">
        <f t="shared" si="0"/>
        <v>91.48</v>
      </c>
      <c r="P20" s="25">
        <f t="shared" si="0"/>
        <v>91.48</v>
      </c>
      <c r="Q20" s="25">
        <f t="shared" si="0"/>
        <v>91.48</v>
      </c>
      <c r="R20" s="25">
        <f t="shared" si="0"/>
        <v>91.48</v>
      </c>
      <c r="S20" s="53">
        <f t="shared" si="0"/>
        <v>51.98</v>
      </c>
    </row>
    <row r="21" spans="1:20" x14ac:dyDescent="0.25">
      <c r="A21" s="107"/>
      <c r="B21" s="52" t="s">
        <v>37</v>
      </c>
      <c r="C21" s="24">
        <f t="shared" si="1"/>
        <v>329.87</v>
      </c>
      <c r="D21" s="24">
        <f t="shared" si="0"/>
        <v>329.87</v>
      </c>
      <c r="E21" s="24">
        <f t="shared" si="0"/>
        <v>329.87</v>
      </c>
      <c r="F21" s="24">
        <f t="shared" si="0"/>
        <v>461.54</v>
      </c>
      <c r="G21" s="24">
        <f t="shared" si="0"/>
        <v>594.59</v>
      </c>
      <c r="H21" s="24">
        <f t="shared" si="0"/>
        <v>594.59</v>
      </c>
      <c r="I21" s="24">
        <f t="shared" si="0"/>
        <v>823.28</v>
      </c>
      <c r="J21" s="24">
        <f t="shared" si="0"/>
        <v>823.28</v>
      </c>
      <c r="K21" s="25">
        <f t="shared" si="0"/>
        <v>163.35</v>
      </c>
      <c r="L21" s="25">
        <f t="shared" si="0"/>
        <v>163.35</v>
      </c>
      <c r="M21" s="25">
        <f t="shared" si="0"/>
        <v>163.35</v>
      </c>
      <c r="N21" s="25">
        <f t="shared" si="0"/>
        <v>81.680000000000007</v>
      </c>
      <c r="O21" s="25">
        <f t="shared" si="0"/>
        <v>81.680000000000007</v>
      </c>
      <c r="P21" s="25">
        <f t="shared" si="0"/>
        <v>81.680000000000007</v>
      </c>
      <c r="Q21" s="25">
        <f t="shared" si="0"/>
        <v>81.680000000000007</v>
      </c>
      <c r="R21" s="25">
        <f t="shared" si="0"/>
        <v>81.680000000000007</v>
      </c>
      <c r="S21" s="53">
        <f t="shared" si="0"/>
        <v>51.98</v>
      </c>
    </row>
    <row r="22" spans="1:20" x14ac:dyDescent="0.25">
      <c r="A22" s="107"/>
      <c r="B22" s="52" t="s">
        <v>38</v>
      </c>
      <c r="C22" s="24">
        <f t="shared" si="1"/>
        <v>329.87</v>
      </c>
      <c r="D22" s="24">
        <f t="shared" si="0"/>
        <v>329.87</v>
      </c>
      <c r="E22" s="24">
        <f t="shared" si="0"/>
        <v>329.87</v>
      </c>
      <c r="F22" s="24">
        <f t="shared" si="0"/>
        <v>461.54</v>
      </c>
      <c r="G22" s="24">
        <f t="shared" si="0"/>
        <v>594.59</v>
      </c>
      <c r="H22" s="24">
        <f t="shared" si="0"/>
        <v>594.59</v>
      </c>
      <c r="I22" s="24">
        <f t="shared" si="0"/>
        <v>823.28</v>
      </c>
      <c r="J22" s="24">
        <f t="shared" si="0"/>
        <v>823.28</v>
      </c>
      <c r="K22" s="25">
        <f t="shared" si="0"/>
        <v>169.88</v>
      </c>
      <c r="L22" s="25">
        <f t="shared" si="0"/>
        <v>169.88</v>
      </c>
      <c r="M22" s="25">
        <f t="shared" si="0"/>
        <v>169.88</v>
      </c>
      <c r="N22" s="25">
        <f t="shared" si="0"/>
        <v>84.94</v>
      </c>
      <c r="O22" s="25">
        <f t="shared" si="0"/>
        <v>84.94</v>
      </c>
      <c r="P22" s="25">
        <f t="shared" si="0"/>
        <v>84.94</v>
      </c>
      <c r="Q22" s="25">
        <f t="shared" si="0"/>
        <v>84.94</v>
      </c>
      <c r="R22" s="25">
        <f t="shared" si="0"/>
        <v>84.94</v>
      </c>
      <c r="S22" s="53">
        <f t="shared" si="0"/>
        <v>51.98</v>
      </c>
    </row>
    <row r="23" spans="1:20" x14ac:dyDescent="0.25">
      <c r="A23" s="107"/>
      <c r="B23" s="52" t="s">
        <v>39</v>
      </c>
      <c r="C23" s="24">
        <f t="shared" si="1"/>
        <v>247.4</v>
      </c>
      <c r="D23" s="24">
        <f t="shared" si="0"/>
        <v>247.4</v>
      </c>
      <c r="E23" s="24">
        <f t="shared" si="0"/>
        <v>247.4</v>
      </c>
      <c r="F23" s="24">
        <f t="shared" si="0"/>
        <v>461.54</v>
      </c>
      <c r="G23" s="24">
        <f t="shared" si="0"/>
        <v>594.59</v>
      </c>
      <c r="H23" s="24">
        <f t="shared" si="0"/>
        <v>594.59</v>
      </c>
      <c r="I23" s="24">
        <f t="shared" si="0"/>
        <v>823.28</v>
      </c>
      <c r="J23" s="24">
        <f t="shared" si="0"/>
        <v>823.28</v>
      </c>
      <c r="K23" s="25">
        <f t="shared" si="0"/>
        <v>163.35</v>
      </c>
      <c r="L23" s="25">
        <f t="shared" si="0"/>
        <v>163.35</v>
      </c>
      <c r="M23" s="25">
        <f t="shared" si="0"/>
        <v>163.35</v>
      </c>
      <c r="N23" s="25">
        <f t="shared" si="0"/>
        <v>81.680000000000007</v>
      </c>
      <c r="O23" s="25">
        <f t="shared" si="0"/>
        <v>81.680000000000007</v>
      </c>
      <c r="P23" s="25">
        <f t="shared" si="0"/>
        <v>81.680000000000007</v>
      </c>
      <c r="Q23" s="25">
        <f t="shared" si="0"/>
        <v>81.680000000000007</v>
      </c>
      <c r="R23" s="25">
        <f t="shared" si="0"/>
        <v>81.680000000000007</v>
      </c>
      <c r="S23" s="53">
        <f t="shared" si="0"/>
        <v>51.98</v>
      </c>
    </row>
    <row r="24" spans="1:20" x14ac:dyDescent="0.25">
      <c r="A24" s="107"/>
      <c r="B24" s="52" t="s">
        <v>40</v>
      </c>
      <c r="C24" s="24">
        <f t="shared" si="1"/>
        <v>942.48</v>
      </c>
      <c r="D24" s="24">
        <f t="shared" si="0"/>
        <v>942.48</v>
      </c>
      <c r="E24" s="24">
        <f t="shared" si="0"/>
        <v>942.48</v>
      </c>
      <c r="F24" s="24">
        <f t="shared" si="0"/>
        <v>1758.24</v>
      </c>
      <c r="G24" s="24">
        <f t="shared" si="0"/>
        <v>2265.12</v>
      </c>
      <c r="H24" s="24">
        <f t="shared" si="0"/>
        <v>2265.12</v>
      </c>
      <c r="I24" s="24">
        <f t="shared" si="0"/>
        <v>3136.32</v>
      </c>
      <c r="J24" s="24">
        <f t="shared" si="0"/>
        <v>3136.32</v>
      </c>
      <c r="K24" s="25">
        <f t="shared" si="0"/>
        <v>522.72</v>
      </c>
      <c r="L24" s="25">
        <f t="shared" si="0"/>
        <v>522.72</v>
      </c>
      <c r="M24" s="25">
        <f t="shared" si="0"/>
        <v>522.72</v>
      </c>
      <c r="N24" s="25">
        <f t="shared" si="0"/>
        <v>261.36</v>
      </c>
      <c r="O24" s="25">
        <f t="shared" si="0"/>
        <v>261.36</v>
      </c>
      <c r="P24" s="25">
        <f t="shared" si="0"/>
        <v>261.36</v>
      </c>
      <c r="Q24" s="25">
        <f t="shared" si="0"/>
        <v>261.36</v>
      </c>
      <c r="R24" s="25">
        <f t="shared" si="0"/>
        <v>261.36</v>
      </c>
      <c r="S24" s="53">
        <f t="shared" si="0"/>
        <v>198</v>
      </c>
    </row>
    <row r="25" spans="1:20" x14ac:dyDescent="0.25">
      <c r="A25" s="107"/>
      <c r="B25" s="52" t="s">
        <v>41</v>
      </c>
      <c r="C25" s="24">
        <f t="shared" si="1"/>
        <v>306.31</v>
      </c>
      <c r="D25" s="24">
        <f t="shared" si="0"/>
        <v>306.31</v>
      </c>
      <c r="E25" s="24">
        <f t="shared" si="0"/>
        <v>306.31</v>
      </c>
      <c r="F25" s="24">
        <f t="shared" si="0"/>
        <v>571.42999999999995</v>
      </c>
      <c r="G25" s="24">
        <f t="shared" si="0"/>
        <v>736.16</v>
      </c>
      <c r="H25" s="24">
        <f t="shared" si="0"/>
        <v>736.16</v>
      </c>
      <c r="I25" s="24">
        <f t="shared" si="0"/>
        <v>1019.3</v>
      </c>
      <c r="J25" s="24">
        <f t="shared" si="0"/>
        <v>1019.3</v>
      </c>
      <c r="K25" s="25">
        <f t="shared" si="0"/>
        <v>182.95</v>
      </c>
      <c r="L25" s="25">
        <f t="shared" si="0"/>
        <v>182.95</v>
      </c>
      <c r="M25" s="25">
        <f t="shared" si="0"/>
        <v>182.95</v>
      </c>
      <c r="N25" s="25">
        <f t="shared" si="0"/>
        <v>91.48</v>
      </c>
      <c r="O25" s="25">
        <f t="shared" si="0"/>
        <v>91.48</v>
      </c>
      <c r="P25" s="25">
        <f t="shared" si="0"/>
        <v>91.48</v>
      </c>
      <c r="Q25" s="25">
        <f t="shared" si="0"/>
        <v>91.48</v>
      </c>
      <c r="R25" s="25">
        <f t="shared" si="0"/>
        <v>91.48</v>
      </c>
      <c r="S25" s="53">
        <f t="shared" si="0"/>
        <v>64.349999999999994</v>
      </c>
    </row>
    <row r="26" spans="1:20" ht="15.75" thickBot="1" x14ac:dyDescent="0.3">
      <c r="A26" s="107"/>
      <c r="B26" s="54" t="s">
        <v>42</v>
      </c>
      <c r="C26" s="55">
        <f t="shared" si="1"/>
        <v>2356.1999999999998</v>
      </c>
      <c r="D26" s="55">
        <f t="shared" si="0"/>
        <v>2356.1999999999998</v>
      </c>
      <c r="E26" s="55">
        <f t="shared" si="0"/>
        <v>2356.1999999999998</v>
      </c>
      <c r="F26" s="55">
        <f t="shared" si="0"/>
        <v>4395.6000000000004</v>
      </c>
      <c r="G26" s="55">
        <f t="shared" si="0"/>
        <v>5662.8</v>
      </c>
      <c r="H26" s="55">
        <f t="shared" si="0"/>
        <v>5662.8</v>
      </c>
      <c r="I26" s="55">
        <f t="shared" si="0"/>
        <v>7840.8</v>
      </c>
      <c r="J26" s="55">
        <f t="shared" si="0"/>
        <v>7840.8</v>
      </c>
      <c r="K26" s="56">
        <f t="shared" si="0"/>
        <v>1306.8</v>
      </c>
      <c r="L26" s="56">
        <f t="shared" si="0"/>
        <v>1306.8</v>
      </c>
      <c r="M26" s="56">
        <f t="shared" si="0"/>
        <v>1306.8</v>
      </c>
      <c r="N26" s="56">
        <f t="shared" si="0"/>
        <v>653.4</v>
      </c>
      <c r="O26" s="56">
        <f t="shared" si="0"/>
        <v>653.4</v>
      </c>
      <c r="P26" s="56">
        <f t="shared" si="0"/>
        <v>653.4</v>
      </c>
      <c r="Q26" s="56">
        <f t="shared" si="0"/>
        <v>653.4</v>
      </c>
      <c r="R26" s="56">
        <f t="shared" si="0"/>
        <v>653.4</v>
      </c>
      <c r="S26" s="57">
        <f t="shared" si="0"/>
        <v>495</v>
      </c>
    </row>
    <row r="28" spans="1:20" x14ac:dyDescent="0.25">
      <c r="K28"/>
      <c r="L28"/>
      <c r="M28"/>
      <c r="N28"/>
      <c r="O28"/>
      <c r="P28"/>
      <c r="Q28"/>
      <c r="R28"/>
      <c r="S28"/>
      <c r="T28"/>
    </row>
    <row r="29" spans="1:20" x14ac:dyDescent="0.25">
      <c r="K29"/>
      <c r="L29"/>
      <c r="M29"/>
      <c r="N29"/>
      <c r="O29"/>
      <c r="P29"/>
      <c r="Q29"/>
      <c r="R29"/>
      <c r="S29"/>
      <c r="T29"/>
    </row>
    <row r="30" spans="1:20" x14ac:dyDescent="0.25">
      <c r="C30" s="78">
        <f>Arkusz1!D21</f>
        <v>0</v>
      </c>
      <c r="D30" s="75"/>
      <c r="E30" s="75"/>
      <c r="F30" s="78">
        <f>Arkusz1!G21</f>
        <v>0</v>
      </c>
      <c r="G30" s="75"/>
      <c r="H30" s="75"/>
      <c r="I30" s="78">
        <f>Arkusz1!J21</f>
        <v>0</v>
      </c>
      <c r="J30" s="75"/>
    </row>
    <row r="31" spans="1:20" x14ac:dyDescent="0.25">
      <c r="C31" s="75"/>
      <c r="D31" s="78">
        <f>Arkusz1!E22</f>
        <v>0</v>
      </c>
      <c r="E31" s="78">
        <f>Arkusz1!F22</f>
        <v>0</v>
      </c>
      <c r="F31" s="75"/>
      <c r="G31" s="78">
        <f>Arkusz1!H22</f>
        <v>0</v>
      </c>
      <c r="H31" s="78">
        <f>Arkusz1!I22</f>
        <v>0</v>
      </c>
      <c r="I31" s="75"/>
      <c r="J31" s="78">
        <f>Arkusz1!K22</f>
        <v>0</v>
      </c>
    </row>
    <row r="32" spans="1:20" x14ac:dyDescent="0.25">
      <c r="C32" s="75"/>
      <c r="D32" s="78">
        <f>Arkusz1!E23</f>
        <v>0</v>
      </c>
      <c r="E32" s="78">
        <f>Arkusz1!F23</f>
        <v>0</v>
      </c>
      <c r="F32" s="75"/>
      <c r="G32" s="78">
        <f>Arkusz1!H23</f>
        <v>0</v>
      </c>
      <c r="H32" s="78">
        <f>Arkusz1!I23</f>
        <v>0</v>
      </c>
      <c r="I32" s="75"/>
      <c r="J32" s="78">
        <f>Arkusz1!K23</f>
        <v>0</v>
      </c>
    </row>
    <row r="33" spans="3:10" x14ac:dyDescent="0.25">
      <c r="C33" s="75"/>
      <c r="D33" s="78">
        <f>Arkusz1!E24</f>
        <v>0</v>
      </c>
      <c r="E33" s="78">
        <f>Arkusz1!F24</f>
        <v>0</v>
      </c>
      <c r="F33" s="75"/>
      <c r="G33" s="78">
        <f>Arkusz1!H24</f>
        <v>0</v>
      </c>
      <c r="H33" s="78">
        <f>Arkusz1!I24</f>
        <v>0</v>
      </c>
      <c r="I33" s="75"/>
      <c r="J33" s="78">
        <f>Arkusz1!K24</f>
        <v>0</v>
      </c>
    </row>
    <row r="34" spans="3:10" x14ac:dyDescent="0.25">
      <c r="C34" s="79">
        <f>C30*C$6</f>
        <v>0</v>
      </c>
      <c r="D34" s="80"/>
      <c r="E34" s="77"/>
      <c r="F34" s="77"/>
      <c r="G34" s="77"/>
      <c r="H34" s="77"/>
      <c r="I34" s="77"/>
      <c r="J34" s="77"/>
    </row>
    <row r="35" spans="3:10" x14ac:dyDescent="0.25">
      <c r="C35" s="77"/>
      <c r="D35" s="77"/>
      <c r="E35" s="77"/>
      <c r="F35" s="79">
        <f>F30*F$6</f>
        <v>0</v>
      </c>
      <c r="G35" s="77"/>
      <c r="H35" s="77"/>
      <c r="I35" s="79">
        <f>I30*I$6</f>
        <v>0</v>
      </c>
      <c r="J35" s="77"/>
    </row>
    <row r="36" spans="3:10" x14ac:dyDescent="0.25">
      <c r="C36" s="77"/>
      <c r="D36" s="79">
        <f>D31*D$6</f>
        <v>0</v>
      </c>
      <c r="E36" s="79">
        <f>E31*E$6</f>
        <v>0</v>
      </c>
      <c r="F36" s="77"/>
      <c r="G36" s="77"/>
      <c r="H36" s="77"/>
      <c r="I36" s="77"/>
      <c r="J36" s="77"/>
    </row>
    <row r="37" spans="3:10" x14ac:dyDescent="0.25">
      <c r="C37" s="77"/>
      <c r="D37" s="77"/>
      <c r="E37" s="77"/>
      <c r="F37" s="77"/>
      <c r="G37" s="79">
        <f>G31*G$6</f>
        <v>0</v>
      </c>
      <c r="H37" s="79">
        <f>H31*H$6</f>
        <v>0</v>
      </c>
      <c r="I37" s="77"/>
      <c r="J37" s="79">
        <f>J31*J$6</f>
        <v>0</v>
      </c>
    </row>
    <row r="38" spans="3:10" x14ac:dyDescent="0.25">
      <c r="C38" s="77"/>
      <c r="D38" s="79">
        <f>D32*D$6</f>
        <v>0</v>
      </c>
      <c r="E38" s="79">
        <f>E32*E$6</f>
        <v>0</v>
      </c>
      <c r="F38" s="77"/>
      <c r="G38" s="77"/>
      <c r="H38" s="77"/>
      <c r="I38" s="77"/>
      <c r="J38" s="77"/>
    </row>
    <row r="39" spans="3:10" x14ac:dyDescent="0.25">
      <c r="C39" s="77"/>
      <c r="D39" s="77"/>
      <c r="E39" s="77"/>
      <c r="F39" s="77"/>
      <c r="G39" s="79">
        <f>G32*G$6</f>
        <v>0</v>
      </c>
      <c r="H39" s="79">
        <f>H32*H$6</f>
        <v>0</v>
      </c>
      <c r="I39" s="77"/>
      <c r="J39" s="79">
        <f>J32*J$6</f>
        <v>0</v>
      </c>
    </row>
    <row r="40" spans="3:10" x14ac:dyDescent="0.25">
      <c r="C40" s="77"/>
      <c r="D40" s="79">
        <f>D33*D$6</f>
        <v>0</v>
      </c>
      <c r="E40" s="79">
        <f>E33*E$6</f>
        <v>0</v>
      </c>
      <c r="F40" s="77"/>
      <c r="G40" s="77"/>
      <c r="H40" s="77"/>
      <c r="I40" s="77"/>
      <c r="J40" s="77"/>
    </row>
    <row r="41" spans="3:10" x14ac:dyDescent="0.25">
      <c r="C41" s="77"/>
      <c r="D41" s="77"/>
      <c r="E41" s="77"/>
      <c r="F41" s="77"/>
      <c r="G41" s="79">
        <f>G33*G$6</f>
        <v>0</v>
      </c>
      <c r="H41" s="79">
        <f>H33*H$6</f>
        <v>0</v>
      </c>
      <c r="I41" s="77"/>
      <c r="J41" s="79">
        <f>J33*J$6</f>
        <v>0</v>
      </c>
    </row>
    <row r="43" spans="3:10" x14ac:dyDescent="0.25">
      <c r="C43" s="71">
        <f>Arkusz1!D49</f>
        <v>0</v>
      </c>
      <c r="D43" s="71">
        <f>Arkusz1!E49</f>
        <v>0</v>
      </c>
      <c r="E43" s="71">
        <f>Arkusz1!F49</f>
        <v>0</v>
      </c>
      <c r="F43" s="71">
        <f>Arkusz1!G49</f>
        <v>0</v>
      </c>
      <c r="G43" s="71">
        <f>Arkusz1!H49</f>
        <v>0</v>
      </c>
      <c r="H43" s="71">
        <f>Arkusz1!I49</f>
        <v>0</v>
      </c>
      <c r="I43" s="71">
        <f>Arkusz1!J49</f>
        <v>0</v>
      </c>
      <c r="J43" s="71">
        <f>Arkusz1!K49</f>
        <v>0</v>
      </c>
    </row>
    <row r="44" spans="3:10" x14ac:dyDescent="0.25">
      <c r="C44" s="68">
        <f>C43*K$6</f>
        <v>0</v>
      </c>
      <c r="D44" s="68">
        <f t="shared" ref="D44:J44" si="2">D43*L$6</f>
        <v>0</v>
      </c>
      <c r="E44" s="68">
        <f t="shared" si="2"/>
        <v>0</v>
      </c>
      <c r="F44" s="68">
        <f t="shared" si="2"/>
        <v>0</v>
      </c>
      <c r="G44" s="68">
        <f t="shared" si="2"/>
        <v>0</v>
      </c>
      <c r="H44" s="68">
        <f t="shared" si="2"/>
        <v>0</v>
      </c>
      <c r="I44" s="68">
        <f t="shared" si="2"/>
        <v>0</v>
      </c>
      <c r="J44" s="68">
        <f t="shared" si="2"/>
        <v>0</v>
      </c>
    </row>
    <row r="46" spans="3:10" x14ac:dyDescent="0.25">
      <c r="C46" s="78">
        <f>Arkusz1!D61</f>
        <v>0</v>
      </c>
      <c r="D46" s="78">
        <f>Arkusz1!E61</f>
        <v>0</v>
      </c>
      <c r="E46" s="78">
        <f>Arkusz1!F61</f>
        <v>0</v>
      </c>
      <c r="F46" s="78">
        <f>Arkusz1!G61</f>
        <v>0</v>
      </c>
      <c r="G46" s="78">
        <f>Arkusz1!H61</f>
        <v>0</v>
      </c>
      <c r="H46" s="78">
        <f>Arkusz1!I61</f>
        <v>0</v>
      </c>
      <c r="I46" s="78">
        <f>Arkusz1!J61</f>
        <v>0</v>
      </c>
      <c r="J46" s="78">
        <f>Arkusz1!K61</f>
        <v>0</v>
      </c>
    </row>
    <row r="47" spans="3:10" x14ac:dyDescent="0.25">
      <c r="C47" s="78">
        <f>Arkusz1!D62</f>
        <v>0</v>
      </c>
      <c r="D47" s="78">
        <f>Arkusz1!E62</f>
        <v>0</v>
      </c>
      <c r="E47" s="78">
        <f>Arkusz1!F62</f>
        <v>0</v>
      </c>
      <c r="F47" s="78">
        <f>Arkusz1!G62</f>
        <v>0</v>
      </c>
      <c r="G47" s="78">
        <f>Arkusz1!H62</f>
        <v>0</v>
      </c>
      <c r="H47" s="78">
        <f>Arkusz1!I62</f>
        <v>0</v>
      </c>
      <c r="I47" s="78">
        <f>Arkusz1!J62</f>
        <v>0</v>
      </c>
      <c r="J47" s="78">
        <f>Arkusz1!K62</f>
        <v>0</v>
      </c>
    </row>
    <row r="48" spans="3:10" x14ac:dyDescent="0.25">
      <c r="C48" s="78">
        <f>Arkusz1!D63</f>
        <v>0</v>
      </c>
      <c r="D48" s="78">
        <f>Arkusz1!E63</f>
        <v>0</v>
      </c>
      <c r="E48" s="78">
        <f>Arkusz1!F63</f>
        <v>0</v>
      </c>
      <c r="F48" s="78">
        <f>Arkusz1!G63</f>
        <v>0</v>
      </c>
      <c r="G48" s="78">
        <f>Arkusz1!H63</f>
        <v>0</v>
      </c>
      <c r="H48" s="78">
        <f>Arkusz1!I63</f>
        <v>0</v>
      </c>
      <c r="I48" s="78">
        <f>Arkusz1!J63</f>
        <v>0</v>
      </c>
      <c r="J48" s="78">
        <f>Arkusz1!K63</f>
        <v>0</v>
      </c>
    </row>
    <row r="49" spans="3:11" x14ac:dyDescent="0.25">
      <c r="C49" s="78">
        <f>Arkusz1!D64</f>
        <v>0</v>
      </c>
      <c r="D49" s="78">
        <f>Arkusz1!E64</f>
        <v>0</v>
      </c>
      <c r="E49" s="78">
        <f>Arkusz1!F64</f>
        <v>0</v>
      </c>
      <c r="F49" s="78">
        <f>Arkusz1!G64</f>
        <v>0</v>
      </c>
      <c r="G49" s="78">
        <f>Arkusz1!H64</f>
        <v>0</v>
      </c>
      <c r="H49" s="78">
        <f>Arkusz1!I64</f>
        <v>0</v>
      </c>
      <c r="I49" s="78">
        <f>Arkusz1!J64</f>
        <v>0</v>
      </c>
      <c r="J49" s="78">
        <f>Arkusz1!K64</f>
        <v>0</v>
      </c>
    </row>
    <row r="50" spans="3:11" x14ac:dyDescent="0.25">
      <c r="C50" s="82"/>
      <c r="D50" s="82"/>
      <c r="E50" s="82"/>
      <c r="F50" s="78">
        <f>Arkusz1!G65</f>
        <v>0</v>
      </c>
      <c r="G50" s="78">
        <f>Arkusz1!H65</f>
        <v>0</v>
      </c>
      <c r="H50" s="82"/>
      <c r="I50" s="78">
        <f>Arkusz1!J65</f>
        <v>0</v>
      </c>
      <c r="J50" s="78">
        <f>Arkusz1!K65</f>
        <v>0</v>
      </c>
    </row>
    <row r="51" spans="3:11" x14ac:dyDescent="0.25">
      <c r="C51" s="79">
        <f>C46*C$5</f>
        <v>0</v>
      </c>
      <c r="D51" s="79">
        <f>D46*D$5</f>
        <v>0</v>
      </c>
      <c r="E51" s="79">
        <f>E46*E$5</f>
        <v>0</v>
      </c>
      <c r="F51" s="83"/>
      <c r="G51" s="83"/>
      <c r="H51" s="83"/>
      <c r="I51" s="83"/>
      <c r="J51" s="83"/>
    </row>
    <row r="52" spans="3:11" x14ac:dyDescent="0.25">
      <c r="C52" s="79">
        <f>C47*C$6</f>
        <v>0</v>
      </c>
      <c r="D52" s="79">
        <f>D47*D$6</f>
        <v>0</v>
      </c>
      <c r="E52" s="79">
        <f>E47*E$6</f>
        <v>0</v>
      </c>
      <c r="F52" s="83"/>
      <c r="G52" s="83"/>
      <c r="H52" s="83"/>
      <c r="I52" s="83"/>
      <c r="J52" s="83"/>
    </row>
    <row r="53" spans="3:11" x14ac:dyDescent="0.25">
      <c r="C53" s="83"/>
      <c r="D53" s="83"/>
      <c r="E53" s="83"/>
      <c r="F53" s="79">
        <f>F46*F$5</f>
        <v>0</v>
      </c>
      <c r="G53" s="79">
        <f>G46*G$5</f>
        <v>0</v>
      </c>
      <c r="H53" s="79">
        <f>H46*H$5</f>
        <v>0</v>
      </c>
      <c r="I53" s="79">
        <f>I46*I$5</f>
        <v>0</v>
      </c>
      <c r="J53" s="79">
        <f>J46*J$5</f>
        <v>0</v>
      </c>
    </row>
    <row r="54" spans="3:11" x14ac:dyDescent="0.25">
      <c r="C54" s="83"/>
      <c r="D54" s="83"/>
      <c r="E54" s="83"/>
      <c r="F54" s="79">
        <f>F47*F$6</f>
        <v>0</v>
      </c>
      <c r="G54" s="79">
        <f>G47*G$6</f>
        <v>0</v>
      </c>
      <c r="H54" s="79">
        <f>H47*H$6</f>
        <v>0</v>
      </c>
      <c r="I54" s="79">
        <f>I47*I$6</f>
        <v>0</v>
      </c>
      <c r="J54" s="79">
        <f>J47*J$6</f>
        <v>0</v>
      </c>
    </row>
    <row r="55" spans="3:11" x14ac:dyDescent="0.25">
      <c r="C55" s="79">
        <f>C48*K$5</f>
        <v>0</v>
      </c>
      <c r="D55" s="79">
        <f t="shared" ref="D55:J55" si="3">D48*L$5</f>
        <v>0</v>
      </c>
      <c r="E55" s="79">
        <f t="shared" si="3"/>
        <v>0</v>
      </c>
      <c r="F55" s="79">
        <f t="shared" si="3"/>
        <v>0</v>
      </c>
      <c r="G55" s="79">
        <f t="shared" si="3"/>
        <v>0</v>
      </c>
      <c r="H55" s="79">
        <f t="shared" si="3"/>
        <v>0</v>
      </c>
      <c r="I55" s="79">
        <f t="shared" si="3"/>
        <v>0</v>
      </c>
      <c r="J55" s="79">
        <f t="shared" si="3"/>
        <v>0</v>
      </c>
    </row>
    <row r="56" spans="3:11" x14ac:dyDescent="0.25">
      <c r="C56" s="79">
        <f>C49*K$6</f>
        <v>0</v>
      </c>
      <c r="D56" s="79">
        <f t="shared" ref="D56:J56" si="4">D49*L$6</f>
        <v>0</v>
      </c>
      <c r="E56" s="79">
        <f t="shared" si="4"/>
        <v>0</v>
      </c>
      <c r="F56" s="79">
        <f>F49*N$6</f>
        <v>0</v>
      </c>
      <c r="G56" s="79">
        <f>G49*O$6</f>
        <v>0</v>
      </c>
      <c r="H56" s="79">
        <f>H49*P$6</f>
        <v>0</v>
      </c>
      <c r="I56" s="79">
        <f>I49*Q$6</f>
        <v>0</v>
      </c>
      <c r="J56" s="79">
        <f t="shared" si="4"/>
        <v>0</v>
      </c>
    </row>
    <row r="57" spans="3:11" x14ac:dyDescent="0.25">
      <c r="C57" s="83"/>
      <c r="D57" s="83"/>
      <c r="E57" s="83"/>
      <c r="F57" s="79">
        <f>F50*$S$6</f>
        <v>0</v>
      </c>
      <c r="G57" s="79">
        <f>G50*$S$6</f>
        <v>0</v>
      </c>
      <c r="H57" s="83"/>
      <c r="I57" s="79">
        <f>I50*$S$6</f>
        <v>0</v>
      </c>
      <c r="J57" s="79">
        <f>J50*$S$6</f>
        <v>0</v>
      </c>
    </row>
    <row r="59" spans="3:11" x14ac:dyDescent="0.25">
      <c r="K59" s="84"/>
    </row>
  </sheetData>
  <protectedRanges>
    <protectedRange sqref="C34 F35 I35 D36:E36 G37:H37 J37 D38:E38 G39:H39 J39 D40:E40 G41:H41 J41" name="Rozstęp13_6"/>
    <protectedRange sqref="C30:J33" name="Rozstęp7_6"/>
    <protectedRange sqref="C43:J44" name="Rozstęp26_1"/>
    <protectedRange sqref="C51:E52 F53:J54 C55:J56" name="Rozstęp31_1"/>
    <protectedRange sqref="C46:J50" name="Rozstęp28_1"/>
    <protectedRange sqref="F57:J57" name="Rozstęp34_1"/>
  </protectedRanges>
  <mergeCells count="2">
    <mergeCell ref="A9:A17"/>
    <mergeCell ref="A18:A26"/>
  </mergeCells>
  <dataValidations count="2">
    <dataValidation allowBlank="1" showErrorMessage="1" sqref="B5:S17 B18:B26" xr:uid="{5431F94B-9C79-4F66-B50A-EB41ECEEE7DE}"/>
    <dataValidation allowBlank="1" showInputMessage="1" showErrorMessage="1" error="Kwota nie może być wyższa od iloczynu liczby uczniów oraz kwoty na ucznia" sqref="C34:J41 C51:J57 C43:J44" xr:uid="{38FD1686-7F7D-4048-8053-5F62594AF6CD}"/>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2</vt:i4>
      </vt:variant>
      <vt:variant>
        <vt:lpstr>Nazwane zakresy</vt:lpstr>
      </vt:variant>
      <vt:variant>
        <vt:i4>2</vt:i4>
      </vt:variant>
    </vt:vector>
  </HeadingPairs>
  <TitlesOfParts>
    <vt:vector size="4" baseType="lpstr">
      <vt:lpstr>Arkusz1</vt:lpstr>
      <vt:lpstr>Arkusz2</vt:lpstr>
      <vt:lpstr>Arkusz1!_ftn1</vt:lpstr>
      <vt:lpstr>Arkusz1!_ftnref1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Rafał Klonowski</dc:creator>
  <cp:lastModifiedBy>Pracownik</cp:lastModifiedBy>
  <cp:lastPrinted>2024-04-04T11:08:55Z</cp:lastPrinted>
  <dcterms:created xsi:type="dcterms:W3CDTF">2023-05-16T07:50:15Z</dcterms:created>
  <dcterms:modified xsi:type="dcterms:W3CDTF">2026-04-10T05:59:38Z</dcterms:modified>
</cp:coreProperties>
</file>